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Seguimiento OCI/"/>
    </mc:Choice>
  </mc:AlternateContent>
  <xr:revisionPtr revIDLastSave="6" documentId="13_ncr:1_{41F20D20-233D-4461-B08C-9DA124BBA82E}" xr6:coauthVersionLast="47" xr6:coauthVersionMax="47" xr10:uidLastSave="{121263E8-DB62-40F9-85B9-AEFBC7C1D9C9}"/>
  <bookViews>
    <workbookView xWindow="-120" yWindow="-120" windowWidth="29040" windowHeight="15720" tabRatio="800" activeTab="5"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8" i="6" l="1"/>
  <c r="AB7" i="7"/>
  <c r="AB8" i="7"/>
  <c r="AB9" i="7"/>
  <c r="AB10" i="7"/>
  <c r="AB11" i="7"/>
  <c r="AB12" i="7" s="1"/>
  <c r="AB6" i="7"/>
  <c r="AB6" i="6"/>
  <c r="AB17" i="6" l="1"/>
  <c r="AB7" i="6"/>
  <c r="AB8" i="6"/>
  <c r="AB9" i="6"/>
  <c r="AB10" i="6"/>
  <c r="AB11" i="6"/>
  <c r="AB12" i="6"/>
  <c r="AB13" i="6"/>
  <c r="AB14" i="6"/>
  <c r="AB15" i="6"/>
  <c r="AB16" i="6"/>
  <c r="AB7" i="5"/>
  <c r="AB8" i="5"/>
  <c r="AB9" i="5"/>
  <c r="AB6" i="5"/>
  <c r="AB10" i="5" l="1"/>
  <c r="AB11" i="4" l="1"/>
  <c r="AB6" i="4"/>
  <c r="AB7" i="4"/>
  <c r="AB8" i="4"/>
  <c r="AB10" i="4"/>
  <c r="AB12" i="4"/>
  <c r="AB13" i="4"/>
  <c r="AB14" i="4"/>
  <c r="AB5" i="4"/>
  <c r="AB11" i="9"/>
  <c r="AB6" i="9"/>
  <c r="AB10" i="9"/>
  <c r="AB9" i="9"/>
  <c r="AB8" i="9"/>
  <c r="AB7" i="9"/>
  <c r="AB5" i="9"/>
  <c r="V18" i="6"/>
  <c r="V10" i="5"/>
  <c r="V15" i="4"/>
  <c r="V12" i="9"/>
  <c r="V12" i="7"/>
  <c r="V7" i="7"/>
  <c r="V8" i="7"/>
  <c r="V9" i="7"/>
  <c r="V10" i="7"/>
  <c r="V11" i="7"/>
  <c r="V6" i="7"/>
  <c r="V7" i="6"/>
  <c r="V8" i="6"/>
  <c r="V9" i="6"/>
  <c r="V10" i="6"/>
  <c r="V11" i="6"/>
  <c r="V12" i="6"/>
  <c r="V13" i="6"/>
  <c r="V14" i="6"/>
  <c r="V15" i="6"/>
  <c r="V16" i="6"/>
  <c r="V17" i="6"/>
  <c r="V6" i="6"/>
  <c r="V7" i="5"/>
  <c r="V8" i="5"/>
  <c r="V9" i="5"/>
  <c r="V6" i="5"/>
  <c r="V6" i="4"/>
  <c r="V7" i="4"/>
  <c r="V8" i="4"/>
  <c r="V10" i="4"/>
  <c r="V11" i="4"/>
  <c r="V12" i="4"/>
  <c r="V13" i="4"/>
  <c r="V14" i="4"/>
  <c r="V5" i="4"/>
  <c r="V6" i="9"/>
  <c r="V7" i="9"/>
  <c r="V8" i="9"/>
  <c r="V9" i="9"/>
  <c r="V10" i="9"/>
  <c r="V11" i="9"/>
  <c r="V5" i="9"/>
  <c r="AB15" i="4" l="1"/>
  <c r="AB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Aura Paola Castro Tarazona</author>
  </authors>
  <commentList>
    <comment ref="AA9" authorId="0" shapeId="0" xr:uid="{C7A48DF9-DA9A-4FF1-93F9-8EB6AACF9966}">
      <text>
        <r>
          <rPr>
            <b/>
            <sz val="9"/>
            <color indexed="81"/>
            <rFont val="Tahoma"/>
            <family val="2"/>
          </rPr>
          <t xml:space="preserve">Vivi, revisa en la carpeta… no está la lista de asistencia.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<sst xmlns="http://schemas.openxmlformats.org/spreadsheetml/2006/main" count="669" uniqueCount="401">
  <si>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</si>
  <si>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</si>
  <si>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</si>
  <si>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</si>
  <si>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</si>
  <si>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</si>
  <si>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</si>
  <si>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</si>
  <si>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</si>
  <si>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</si>
  <si>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</si>
  <si>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</si>
  <si>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</si>
  <si>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</si>
  <si>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</si>
  <si>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</si>
  <si>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</si>
  <si>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</si>
  <si>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</si>
  <si>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</si>
  <si>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</si>
  <si>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</si>
  <si>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</si>
  <si>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</si>
  <si>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</si>
  <si>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</si>
  <si>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</si>
  <si>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</si>
  <si>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</si>
  <si>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</si>
  <si>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</si>
  <si>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</si>
  <si>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</si>
  <si>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</si>
  <si>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</si>
  <si>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</si>
  <si>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</si>
  <si>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</si>
  <si>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</si>
  <si>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</si>
  <si>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</si>
  <si>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</si>
  <si>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</si>
  <si>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</si>
  <si>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</si>
  <si>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</si>
  <si>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</si>
  <si>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</si>
  <si>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</si>
  <si>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</si>
  <si>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</si>
  <si>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</si>
  <si>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</si>
  <si>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</si>
  <si>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</si>
  <si>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</si>
  <si>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</si>
  <si>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</si>
  <si>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</si>
  <si>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</si>
  <si>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</si>
  <si>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</si>
  <si>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</si>
  <si>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</si>
  <si>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</si>
  <si>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</si>
  <si>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</si>
  <si>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</si>
  <si>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</si>
  <si>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</si>
  <si>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</si>
  <si>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</si>
  <si>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</si>
  <si>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</si>
  <si>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</si>
  <si>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</si>
  <si>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</si>
  <si>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</si>
  <si>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</si>
  <si>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</si>
  <si>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</si>
  <si>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</si>
  <si>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</si>
  <si>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</si>
  <si>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</si>
  <si>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</si>
  <si>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</si>
  <si>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</si>
  <si>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</si>
  <si>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</si>
  <si>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</si>
  <si>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</si>
  <si>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</si>
  <si>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</si>
  <si>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</si>
  <si>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</si>
  <si>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</si>
  <si>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</si>
  <si>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</si>
  <si>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</si>
  <si>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</si>
  <si>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</si>
  <si>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</si>
  <si>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</si>
  <si>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</si>
  <si>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</si>
  <si>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</si>
  <si>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</si>
  <si>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</si>
  <si>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</si>
  <si>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</si>
  <si>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</si>
  <si>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</si>
  <si>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</si>
  <si>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</si>
  <si>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</si>
  <si>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</si>
  <si>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</si>
  <si>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</si>
  <si>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</si>
  <si>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</si>
  <si>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</si>
  <si>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</si>
  <si>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</si>
  <si>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</si>
  <si>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</si>
  <si>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</si>
  <si>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</si>
  <si>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</si>
  <si>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</si>
  <si>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</si>
  <si>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</si>
  <si>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</si>
  <si>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</si>
  <si>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</si>
  <si>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</si>
  <si>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</si>
  <si>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</si>
  <si>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</si>
  <si>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</si>
  <si>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</si>
  <si>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</si>
  <si>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</si>
  <si>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</si>
  <si>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</si>
  <si>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</si>
  <si>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</si>
  <si>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</si>
  <si>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</si>
  <si>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</si>
  <si>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</si>
  <si>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</si>
  <si>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</si>
  <si>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</si>
  <si>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</si>
  <si>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</si>
  <si>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</si>
  <si>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</si>
  <si>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</si>
  <si>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</si>
  <si>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</si>
  <si>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</si>
  <si>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</si>
  <si>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</si>
  <si>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</si>
  <si>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</si>
  <si>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</si>
  <si>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</si>
  <si>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</si>
  <si>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</si>
  <si>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</si>
  <si>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</si>
  <si>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</si>
  <si>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</si>
  <si>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</si>
  <si>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</si>
  <si>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</si>
  <si>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</si>
  <si>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</si>
  <si>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</si>
  <si>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</si>
  <si>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</si>
  <si>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</si>
  <si>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</si>
  <si>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</si>
  <si>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</si>
  <si>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</si>
  <si>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</si>
  <si>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</si>
  <si>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</si>
  <si>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</si>
  <si>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</si>
  <si>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</si>
  <si>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</si>
  <si>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</si>
  <si>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</si>
  <si>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</si>
  <si>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</si>
  <si>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</si>
  <si>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</si>
  <si>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</si>
  <si>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</si>
  <si>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</si>
  <si>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</si>
  <si>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</si>
  <si>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</si>
  <si>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</si>
  <si>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</si>
  <si>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</si>
  <si>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</si>
  <si>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</si>
  <si>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</si>
  <si>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</si>
  <si>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</si>
  <si>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</si>
  <si>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</si>
  <si>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</si>
  <si>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</si>
  <si>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</si>
  <si>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</si>
  <si>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</si>
  <si>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</si>
  <si>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</si>
  <si>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</si>
  <si>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</si>
  <si>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</si>
  <si>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</si>
  <si>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</si>
  <si>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</si>
  <si>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</si>
  <si>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</si>
  <si>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</si>
  <si>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</si>
  <si>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</si>
  <si>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</si>
  <si>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</si>
  <si>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</si>
  <si>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</si>
  <si>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</si>
  <si>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</si>
  <si>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</si>
  <si>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</si>
  <si>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</si>
  <si>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</si>
  <si>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</si>
  <si>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</si>
  <si>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</si>
  <si>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</si>
  <si>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</si>
  <si>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</si>
  <si>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</si>
  <si>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</si>
  <si>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</si>
  <si>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</si>
  <si>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</si>
  <si>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</si>
  <si>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</si>
  <si>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</si>
  <si>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</si>
  <si>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</si>
  <si>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</si>
  <si>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</si>
  <si>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</si>
  <si>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</si>
  <si>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</si>
  <si>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</si>
  <si>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</si>
  <si>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</si>
  <si>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</si>
  <si>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</si>
  <si>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</si>
  <si>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</si>
  <si>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</si>
  <si>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</si>
  <si>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</si>
  <si>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</si>
  <si>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</si>
  <si>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</si>
  <si>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</si>
  <si>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</si>
  <si>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</si>
  <si>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</si>
  <si>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</si>
  <si>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</si>
  <si>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</si>
  <si>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</si>
  <si>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</si>
  <si>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</si>
  <si>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</si>
  <si>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</si>
  <si>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</si>
  <si>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</si>
  <si>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</si>
  <si>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</si>
  <si>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</si>
  <si>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</si>
  <si>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</si>
  <si>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</si>
  <si>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</si>
  <si>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</si>
  <si>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</si>
  <si>
    <t>Seguimiento 2do cuatrimestre 2023</t>
  </si>
  <si>
    <t>Observación OCI  cuatrimestre</t>
  </si>
  <si>
    <t>Para el presente seguimiento se evidencian acta de monitoreo a 
Riesgos de Corrupcción de las siguientes Oficinas:
* Oficina de Control Interno 17/04/2023.
*Comunicaciones 26/05/2023
*Oficina Asesora Juridica 30/05/2023
*Subdirección de Gestión Corporativa 30/06/2023
*Subdirección de Fortalecimiento 31/05/2023
*Subdirección General 29/05/2023
*Subdirección de Información 29/05/2023
Es importante aclarar que aunque estas actas sustenta la realización de la revisión a los riesgos, se sugiere adjuntar en el acta las evidencias de los monitoreos a la aplicación de los controles ya que se nombran pero no se logran evidenciar.</t>
  </si>
  <si>
    <t xml:space="preserve">No aplica para el presente seguimiento </t>
  </si>
  <si>
    <t>Para el presente seguimiento, se reviso el monitoreo reportado por la Segunda Linea  de Defensa y se realizaron las observaciones respectivas, para la mejora.</t>
  </si>
  <si>
    <t>Observación OCI segundo cuatrimestre</t>
  </si>
  <si>
    <t>Para el presente seguimiento se evidencian listados de Asistencia para el seguimiento de OPA en el Sistema de Información  Ecosistema PAE con la subdirección de información, de la misma manera se realiza analisis de racionalización de Tramites con la Subdirección de Información.
Se evidencia el Informe del primer semestre un total de 1310 PQRSD, de acuerdo con los ejes temáticosdefinidos en la entidad para la clasificación de PQRSD, se clasificaron 3 solicitudes con relación a los OPAs de la UApA.</t>
  </si>
  <si>
    <t>Teniendo en cuenta lo mencionado en el análisis cualitativo de esta actividad de registro de OPA en el SUIT, se evidencia el Acta de Reunion de fecha 28 de agosto de 2023 donde se revisaron las actividades propuestas y se formula la estrategia de racionalización.
Se establece cronograma de julio y agosto para desarrollar las actividades de la Estrategia de Gestión de Procesos liderada por la Oficina Asesora de Planeación.</t>
  </si>
  <si>
    <t>Para el presente seguimiento se evidencia Acta de Reunión del 05 de Junio del 2023, donde se realiza seguimiento a la gestión institucional y se planea la Audiencia de Rendición de Cuentas.</t>
  </si>
  <si>
    <t>Ninguna</t>
  </si>
  <si>
    <t>Se evidencia el Correo del 04 de mayo, con la  invitación al Equipo de participación ciudadana para la Capacitación en participación ciudadana y rendicion de cuentas.
Pieza grafica de invitación con el link de conexión 
Soporte de la Sesión donde se evidencian los pantallazos de los participantes a la jornada.</t>
  </si>
  <si>
    <t>La Actividad ya se ejecuto en el Primer Cuatrimestre por parte de los responsables</t>
  </si>
  <si>
    <t>De acuerdo a lo mencionado en el avance cualitativo, se evidencia el informe APRD Gestión del 2022 y los enlaces de transmisión del evento por youtube</t>
  </si>
  <si>
    <t>Se evidencia el soporte de la publicación en pagina web institucional de la convocatoria a la Audiencia de Rendición de cuentas de la UApA vigencia 2022, como tambien la encuesta de Rendición de Cuentas.</t>
  </si>
  <si>
    <t>De acuerdo a la actividad establecida se evidencia el soporte de la actualización realizada en la pagina web institucional por medio del link de transparencia en la Categoria 6.Participa, subcategoría 6.6. Control Social del link de transparencia y acceso a la información pública.</t>
  </si>
  <si>
    <t>Se evidencia el Informe consolidado de Seguimiento al 2do trimestre del Plan de Acción Institucional PAI y en el se realizan los ajustes respectivos de acuerdo  a los cambios realizados en el Plan Anual de Adquisiciones.
Dicha Actividad se continua desarrollando hasta la documentación del Boletin y divulgación que debe realizarse en el mes de octubre.</t>
  </si>
  <si>
    <t>Se evidencia el Formato de de seguimiento y monitoreo de espacios de participación ciudadana diligenciado el cual contiene 3 actividades entre ellas la Audiencia de rendicion de Cuentas, la ultima actividad se realizó el 25 de Agosto del 2023 con el  Segundo Comité Técnico de Alimentación Saludable y Sostenible en el PAE.</t>
  </si>
  <si>
    <t>Se evidencia el soporte de la publicación en pagina web institucional de los documentos correspondientes a espaciós de participación ciudadana desarrollados se encuentra publicado cronograma, formato de seguimiento y monitoreo e iniciativas adicionales de participación.</t>
  </si>
  <si>
    <t>Observación OCI Segundo cuatrimestre</t>
  </si>
  <si>
    <t>Para el presente seguimiento se observa la publicación de las Piezas graficas por las diferentes redes sociales que tiene UApA, en la fechas señaladas en el avance cualitativo.</t>
  </si>
  <si>
    <t>Se evidencia el  power point con el informe de resultados de las encuestas de satisfacción del Primer semestre, el cual se esta revisando por parte de la Asesora Juridica que se encuentra como encargada de la Subdirección de Gestión Corporativa.
Es importante que dicha revisión y socialización del informe se realice de manera prioritaria teniendo en cuenta que de este análisis se pueden realizar mejoras a los procesos internos de la Entidad.</t>
  </si>
  <si>
    <t>Protocolo de atención al ciudadano v2 - LC</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</si>
  <si>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 dicha actualización se realizó en el mes de Agosto y se encuentra en proceso de revisión y aprobación para el tercer cuatrimestre.</t>
  </si>
  <si>
    <t>Para el presente seguimiento se evidencia el adelanto de algunas actividades correspondientes a la actualización del Procedimiento de Atención al Ciudadano, seguimiento a las solicitudes realizadas por medio de los diferentes canales de atención de la UApA y listados de asistencia a mesas de trabajo por parte de los responsables.</t>
  </si>
  <si>
    <t>Para el presente seguimiento se logra evidenciar de acuerdo al avance cualitativo presentado 13 solicitudes de a las diferentes áreas de la UApA sobre la actualización del Link de Transparencia, La matriz ITA de seguimiento con los enlaces respectivos de cada publicación y el Reporte del Seguimiento ITA presentado a la Procuraduria General de la Nación presentado el 31 de agosto del 2023 con un Nivel de Cumplimiento de 93 sobre 100 puntos.</t>
  </si>
  <si>
    <t>De acuerdo a la actividad, se logra evidenciar el correo electrónico de respuesta e la Subdirección de Información, donde responde que para tel segundo cuatrimestre no se registraron encuestas de satisfacción por parte de la ciudadania.</t>
  </si>
  <si>
    <t>Para esta actividad, se evidencia el soporte de la realización de una sesión virtual por Teams, donde se socializo en el mes de mayo con profesionales y contratista de la UApA la actualización del Link de Transparencia en la Pagina web institucional, dando cumplimiento a la Ley 1712 de 2014.</t>
  </si>
  <si>
    <t>Para la actividad correspondiente a Datos Abiertos, se evidencia él soporte de publicación de Datos realizada el 30 de agosto del 2023 con el indice de Información Clasificada y Reservada del UApA y el consolidado realizado de activos de información correspondiente.</t>
  </si>
  <si>
    <t>La actividad no esta programada para el segundo cuatrimestre.</t>
  </si>
  <si>
    <t>Se evidencia el Informe de PQRSD del Segundo trimestre del 2023, presentado en el mes de Julio, en cual se realiza un análisis de cuantitativo y cualitativo de las PQRSD recibidas por los diferentes canales de comunicación de la UApA, el cual fue elaborado por la Subdirección de Gestión Corporativa.</t>
  </si>
  <si>
    <t>Para la presente actividad se cuenta con la publicación de los activos de información, publicados en la pagina web de la entidad el dia 22 de agosto del 2023 y se consulta por medio del link compartido, donde se encuentra el archivo en excell de los activos de información.</t>
  </si>
  <si>
    <t>Para la presente actividad se cuenta con el esquema de publicación de la información, publicado en la pagina web de la entidad el dia 08 de agosto del 2023 y se consulta por medio del link compartido, donde se encuentra el archivo en excell el esquema de Publicación de la Información.</t>
  </si>
  <si>
    <t>Para la presente actividad se cuenta con el Indice de Información Clasificada y Reservada, publicado en la pagina web de la entidad el dia 01 de septiembre del 2023 y se consulta por medio del link compartido, donde se encuentra el archivo en excell el Indice de Información Clasificada y Reservada.</t>
  </si>
  <si>
    <t>En la actividad de monitoreo a la información publicada, se evidencia el documento con las recomendaciones dadas para la estandarización de las publicaciones que se realizan por medio de la pagina web institucional.</t>
  </si>
  <si>
    <t>Para la presente actividad se evidencia el Documento Borrador correspondiente al PGD Plan de Gestión Documental, soportado con el tramite a las diferentes instancias por medio de correo electronico y las listas de asistencia a las diferentes mesas de trabajo realizadas para su elaboración. 
Pendiente la revisión y aprobación de la Asesora Juridica para su respectiva publicación y socialización.</t>
  </si>
  <si>
    <t>Para la actividad correspondiente, se evidencia los soportes correspondientes a la secion de capacitación sobre participación ciudadana con el DAFP, la cual se impartio para todos los funcionarios y contratistas de la UApA, se evidencia pieza publicitaria, correo de convocatoria y soporte de la secion virtual.</t>
  </si>
  <si>
    <t xml:space="preserve">Para la presente actividad, se observa evidencia con el Formato de monitoreo y seguimiento de espacios de participación ciudadana diligenciado y evidencias sobre los Espacios de Participación como la Audiencia Pública de Rendición de Cuentas, Comites de Alimentación Saludable y Comite de Calidad e Inocuidad.
</t>
  </si>
  <si>
    <t xml:space="preserve">% cumplimiento </t>
  </si>
  <si>
    <t>De la actividad descrita para este subcomponente se pudo evidenciar el correo del comunicación interna 05 de mayo del 2023 emitido por parte de la Oficina Asesora de Planeación donde se socializa la Politica de Administración de Riesgos y se muestra la ruta para su respectiva consulta en la intranet.
Se cuenta con el documento de la Propuesta de la Politica de Administración de riesgos, teniendo en cuenta la nueva metodologia del DAFP en su versión No. 06 del 2022 donde se incluyen los Riesgos Fiscales y se ajustan otros elementos como el contexto interno y externo</t>
  </si>
  <si>
    <t>Realizar monitoreo a la información publicada en la página web en términos de calidad.</t>
  </si>
  <si>
    <t>Monitoreo 3er cuatrimestre 2023</t>
  </si>
  <si>
    <t xml:space="preserve">Acta de comité
</t>
  </si>
  <si>
    <t xml:space="preserve">El 20 de diciembre de 2023 en el Comité Institucional de Coordinación de Control Interno se llevó a cabo socialización al equipo directivo y contratistas invitados, sobre la actualización de la política de administración de riesgos en la Unidad,  a través de la cual se adoptan los esquemas propuestos por el Departamento Administrativo de la Función Pública conforme a la guía para la administración del riesgo y el diseño de controles en entidades públicas.
</t>
  </si>
  <si>
    <t>De acuerdo con la validación realizada con las dependecias responsables de los espacios de dialogo, en el último cuatrimestre, no se desarrollaron espacios de rendición de cuentas. En este sentido, se adjunta acta de reunión la cual contiene la gestión adelantada por parte de la Oficina de Planeación para promover la programación de dichos espacios por parte de los procesos de la entidad.</t>
  </si>
  <si>
    <t>Enlace de públicación invitación a espacios de rendición de cuentas</t>
  </si>
  <si>
    <t xml:space="preserve">De acuerdo con los espacios de participación ciudadana y rendición de cuentas reportados, se evidencia que se realizo la publicación de estos espacios en la página web y redes sociales. https://www.alimentosparaaprender.gov.co/noticias/rendicion-de-cuentas-gestion-institucional-vigencia </t>
  </si>
  <si>
    <t xml:space="preserve">En el tercer cuatrimestre se socializó por medio de piezas gráficas en la página web y redes sociales institucionales, contenido para divulgar los canales de atención para atender denuncias y presuntos actos de corrupción, igualmente invitación a la ciudadania a generar control social sobre la gestión de la UApA. </t>
  </si>
  <si>
    <t xml:space="preserve">Documento con pantallazo de publicación en redes sociales </t>
  </si>
  <si>
    <t xml:space="preserve">Se realiza el monitoreo de los espacios de participación ciudadana desarrollados entre septiembre y diciembre de 2023 por las dependencias de la UApA, se reporta el el consolidado de los espacios de la vigencia. </t>
  </si>
  <si>
    <t>Se realiza la publicación del seguimiento y monitoreo de los espacios de participación ciudadana desarrollados entre mayo y agosto de 2023. 
https://www.alimentosparaaprender.gov.co/planeacion-presupuesto-participativo/participacion-ciudadana-2023-741029</t>
  </si>
  <si>
    <t xml:space="preserve">Enlace de publicación del formato de monitoreo y seguimiento de los espacios de participación ciudadana. </t>
  </si>
  <si>
    <t>Boletin informativo 
Correo socialización
Acta de comité</t>
  </si>
  <si>
    <t xml:space="preserve">Se llevó a cabo la divulgación del boletin de la gestión institucional  adelantada con corte al tercer trimestre de 2023; previo a ello, se llevó a cabo socialización de los avances en Comité Institucional de Gestión y Desemepeño para comentarios u aportes adicionales.
</t>
  </si>
  <si>
    <t xml:space="preserve">Presentación
Listado de asistencia </t>
  </si>
  <si>
    <t xml:space="preserve">De manera adicional, con el objetivo de realizar espacios de participación ciudadana y rendición de cuentas innovadores e incluyentes se realizó el taller de particfipación ciudadana en el auditorio de la UApA, en el cual participaron profesionales de todas las dependencias de la Unidad. </t>
  </si>
  <si>
    <t xml:space="preserve">* Matriz ITA registro de enlaces
*Solicitudes de publicación o actualización </t>
  </si>
  <si>
    <t>Durante el tercer cuatrimestre se realizó monitoreo para el cumplimiento de las publicaciones requeridas a través de la matriz de autodiagnóstico del Índice deTransparencia y Acceso a la Información Pública (ITA); en este sentido, se gestionaron solicitudes de publicación o actualización de información.</t>
  </si>
  <si>
    <r>
      <t xml:space="preserve">El 30 de noviembre, se adelantó capacitación a través de la cual se indicaron los lineamientos para la generación y flujo de la información a publicar en la nueva web, así como el mecanismo de publicación de las información, en el marco del link de transparencia y acceso a la información pública, con el fin de dar cumplimiento a lo establecido por la Ley 1712 de 2014 
</t>
    </r>
    <r>
      <rPr>
        <b/>
        <sz val="12"/>
        <rFont val="Arial Narrow"/>
        <family val="2"/>
      </rPr>
      <t>Enlace de grabación:</t>
    </r>
    <r>
      <rPr>
        <sz val="12"/>
        <rFont val="Arial Narrow"/>
        <family val="2"/>
      </rPr>
      <t xml:space="preserve"> https://alimentosparaaprender-my.sharepoint.com/personal/jmurillo_uapa-pae_gov_co/_layouts/15/stream.aspx?id=%2Fpersonal%2Fjmurillo%5Fuapa%2Dpae%5Fgov%5Fco%2FDocuments%2FGrabaciones%2FCapacitaci%C3%B3n%20p%C3%A1gina%20web%2D20231130%5F090710%2DGrabaci%C3%B3n%20de%20la%20reuni%C3%B3n%2Emp4&amp;ga=1&amp;referrer=StreamWebApp%2EWeb&amp;referrerScenario=AddressBarCopied%2Eview</t>
    </r>
  </si>
  <si>
    <t>Correo electrónico
Resultado encuesta</t>
  </si>
  <si>
    <t>De acuerdo con lo remitido a través de correo electrónico por parte de la Subdirección de Información, durante el tercer cuatrimestre se registró una sola encuesta por parte de la ciudadania  sobre el link de transparencia y acceso a la información pública. Sobre lo anterior se cuenta con el informe que genera la herramienta forms.</t>
  </si>
  <si>
    <t xml:space="preserve">Como parte de los compromisos adquiridos en la reunión directiva de seguimiento a la gestión institucional adelantada el 25 de septiembre del año en curso, para la puesta al aire de la nueva página web, la Oficina de Planeación en articulación con la Oficina de Comunicaciones construyó la Matriz para revisión contenidos nueva web  en la cual se encontraba un link de cada sección nueva con la dependencia responsable, para llevar a cabo la validación de la información alojada.  
Para lo anterior, se precisó lo siguiente:  
1.	Revisar las indicaciones que indica la Procuraduría General de la Nación y MinTic a través de la Matriz ITA frente al manejo de la información en cada menú o submenú (columnas B,C,D,E)  
2.	Verificar que la información publicada corresponda a la sección.  
3.	Verificar que la información esté completa.  
4.	En caso de requerir actualización de la información enviar correo a la Oficina de Comunicaciones solicitando los ajustes necesarios para la corrección.   
5.	En caso de encontrar información con errores, inconsistencias y opciones de mejora diligenciar el formato de ajuste    
6.	Registre la frecuencia de actualización de los contenidos (Columna D); para ello, es necesario revisar si la Matriz ITA definió la periodicidad o si la normatividad vigente la establece. En caso de no tener referencia de este tiempo, la dependencia debe establecerla y registrarla en la matriz para revisión de contenidos nueva web.  
7.	Si la información migrada requiere solamente ajustes de forma, pero cumple con lo mínimo que indica la Matriz ITA, enviar un correo de aprobación a la Oficina de Comunicaciones para publicar dicha sección.   
8.	Los ajustes de forma se podrán realizar posteriormente, lo que debemos priorizar es que tengamos la información correspondiente y de manera adecuada.   
NOTA: Con el fin de establecer un procedimiento para la publicación periódica de la información, se solicitó delegar a un profesional de cada dependencia (Columna G), para que sea la responsable de enviar la información de la sección correspondiente para publicación, de acuerdo con la periodicidad que indiquen en la matriz.  Una vez se definan los profesionales se programará una jornada de capacitación, para llevar a cabo el trámite de solicitud de publicación.  </t>
  </si>
  <si>
    <t xml:space="preserve">*Matriz para revisión de contenidos nueva página web
*Formato de ajuste
</t>
  </si>
  <si>
    <t>Se realizó en el Comité Institucional de Gestión y Desemepeño del 20 de diciembre de 2023, la presentacion de los resultados de las encuestas de satisfaccion de PQRSD con corte a 30 de noviembre de 2023</t>
  </si>
  <si>
    <t>Presentacion en PPT y acta del comité del 20 de diciembre</t>
  </si>
  <si>
    <t>Durante el tercer cuatrimestre se llevó a cabo la adopción del protocolo de atencion al ciudadano REC - PT - 01  en el Sistema Integrado de Gestión de la Unidad</t>
  </si>
  <si>
    <t>Protocolo</t>
  </si>
  <si>
    <t>Se adelantaron sesiones de revisión y actualización del procedimiento de atención al ciudadano y formatos relacionados, con al Asesora Juridica encargada de las funciones de Gestion Corporativa. En este sentido, se programará sesión a los funcionarios y contratistas de la divulgación de los cambios en el procedimiento una vez aprobados y adoptados a través del Sistema Integrado de Gestión.</t>
  </si>
  <si>
    <t>Formtato de asistencia sesion de socializacion</t>
  </si>
  <si>
    <t>Se elaboró, aprobó y publicó el Plan Institucional de Archivos - PINAR para la vigencia 2024 - 2025; se aprobó y publicó el Programa de Gestión Documental vigencia 2024-2026; se realizaron capacitaciones sobre conformación de expedientes electrónicos y aplicación de tablas de retención documental; campañas publicitarias al interior de la UApA para aplicación de la TRD; se obtuvo el certificado de convalidación y registro de las series documentales en el Archivo General de la Nación. 
La anterior documentación, se encuentra publicada en lapágina web de la Unidad así: 
https://unidad-administrativa-especial-alimentacion-escolar.micolombiadigital.gov.co/plan-de-accion/plan-de-accion-y-planes-institucionales-decreto-612-237057
https://unidad-administrativa-especial-alimentacion-escolar.micolombiadigital.gov.co/tema/tramites-y-servicios-26514</t>
  </si>
  <si>
    <t xml:space="preserve"> *Se adjunta PINAR y programa de gestión documental</t>
  </si>
  <si>
    <r>
      <t>Se consolidaron y se registraron los datos</t>
    </r>
    <r>
      <rPr>
        <b/>
        <sz val="10"/>
        <color theme="1"/>
        <rFont val="Arial Narrow"/>
        <family val="2"/>
      </rPr>
      <t xml:space="preserve"> </t>
    </r>
    <r>
      <rPr>
        <sz val="10"/>
        <color theme="1"/>
        <rFont val="Arial Narrow"/>
        <family val="2"/>
      </rPr>
      <t xml:space="preserve">de operación solicitados por el Sistema Único de Identificación de Trámites – SUIT, de acuerdo con las solicitudes de información recibidas trimestralmente, correspondiente a la vigencia 2023 para los OPAs registrados, para esto se validaron la base de datos de las PQRSD recibidas y 264 correos electrónicos del correo </t>
    </r>
  </si>
  <si>
    <t>•	Bases de datos de operación registrados en SUIT</t>
  </si>
  <si>
    <t>InformE de  monitoreo tercer cuatrimestre 2023</t>
  </si>
  <si>
    <t>Actividad cumplida con corte al segundo cuatrimestre de 2023</t>
  </si>
  <si>
    <t>Se proyectó el informe cuantitativo y cualitativo correspondiente al tercer trimestre de la vigencia 2023, sobre las solicitudes recibidas a través de los canales establecidos de atención al ciudadano.Asimismo, se publicó en la página web de la Unidad así:
https://unidad-administrativa-especial-alimentacion-escolar.micolombiadigital.gov.co/informes-trimestrales-informacion-quejas-y-reclamos/informe-trimestral-de-pqrsd-774985</t>
  </si>
  <si>
    <t>De la actividad descrita para este subcomponente, se socializo la Politica de Administración de Riesgos en el Cómite Institucional de Coordinación de Control Interno realizado el día 20 de diciembre de la vigencia 2023.</t>
  </si>
  <si>
    <t>La acción fue cumplida en su totalidad durante el primer cuatrimestre de la vigencia.</t>
  </si>
  <si>
    <t>La acción fue cumplida en su totalidad durante el segundo cuatrimestre de la vigencia.</t>
  </si>
  <si>
    <t>Durante el tercer cuatrimestre se realizan dos seguimientos al mapa de riesgos de corrupción y se publican en la pagina web de la entidad.</t>
  </si>
  <si>
    <t>Durante el tercer cuatrimestre se realizan tres seguimientos al mapa de riesgos de corrupción y se publican en la pagina web de la entidad.</t>
  </si>
  <si>
    <t>Se evidencia Acta de Reunión del 11 de diciembre del 2023, donde se realizan observaciones del monitoreo de espacios de dialogo para la participación ciudadana y rendición de cuentas desarrollados en el tercer cuatrimestre y se han recomendaciones para la siguiente vigencia. Se destaca la importancia de implementar las recomendaciones teniendo en cuenta que la rendición de cuentas es un proceso que busca la transparencia de la gestión de las entidades; especialmente a la UApA le favoreceria para amentar su credibilidad y la confianza de los ciudadanos en su gestión.</t>
  </si>
  <si>
    <t xml:space="preserve">Se evidencia que los espacios de participación ciudadana y rendición de cuentas que fuerin reportados,se publicaron en la en la página web y redes sociales de la UApA: https://www.alimentosparaaprender.gov.co/noticias/rendicion-de-cuentas-gestion-institucional-vigencia
</t>
  </si>
  <si>
    <t>De acuerdo a la actividad establecida se evidencia el soporte de la socialización por medio de piezas gráficas en redes sociales institucionales (Instagram y Facebook), contenido para divulgar los canales de atención para atender denuncias y presuntos actos de corrupción, igualmente invitación a la ciudadania a generar control social sobre la gestión de la UApA.</t>
  </si>
  <si>
    <t xml:space="preserve">
Se evidencia el boletín informativo de seguimiento al plan de acción institucional (PAI) de enero a septiembre de 2023, del asesor de planeación; el informe anterior contiene recomendaciones generales para las dependencias, teniendo en cuenta que cada una es responsable de realizar los monitoreos a las acciones planteadas.
La divulgación de dicho boletín se hizo por medio de correo electrónico.</t>
  </si>
  <si>
    <t>Informe publicado en la pagina web de la entidad: https://unidad-administrativa-especial-alimentacion-escolar.micolombiadigital.gov.co/informes-de-la-oficina-de-control-interno/informe-de-evaluacion-del-proceso-de-rendicion-publica</t>
  </si>
  <si>
    <t xml:space="preserve">Documento publicado </t>
  </si>
  <si>
    <t>Se evidencia el Formato de de seguimiento y monitoreo de espacios de participación ciudadana diligenciado desarrollados entre septiembre y diciembre de 2023 por las dependencias de la UApA.</t>
  </si>
  <si>
    <t>Se evidencia la publicación en pagina web institucional de los documentos correspondientes a espaciós de participación ciudadana desarrollados se encuentra publicado: cronograma, formato de seguimiento y monitoreo e iniciativas adicionales de participación /https://www.alimentosparaaprender.gov.co/planeacion-presupuesto-participativo/participacion-ciudadana-2023-741028</t>
  </si>
  <si>
    <t>Las acciones fueron cumplidas en su totalidad durante el primer y el segundo cuatrimestre de la vigencia.</t>
  </si>
  <si>
    <t>Se evidencia el  power point con el informe de resultados de las encuestas de satisfacción del Primer semestre.
Se realizó en el Comité Institucional de Gestión y Desemepeño del 20 de diciembre de 2023, la presentacion de los resultados de las encuestas de satisfaccion de PQRSD con corte a 30 de noviembre de 2023.</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</si>
  <si>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t>
  </si>
  <si>
    <t xml:space="preserve">Para el presente seguimiento se evidencia el formato de asistencia a la socialización que se realizo con las subdirectora de gestión corporativa encargada; para la programación de la socialización de los cambios en el procedimiento de atención al ciudadano. </t>
  </si>
  <si>
    <t>La acción no se pudo realizar debido a la falta de recurso humano en la dependencia.</t>
  </si>
  <si>
    <t xml:space="preserve">Para el presente seguimiento se logra evidenciar de acuerdo al avance cualitativo: </t>
  </si>
  <si>
    <t>Seguimiento 3er cuatrimestre 2023</t>
  </si>
  <si>
    <t>Observación OCI tercer cuatrimestre</t>
  </si>
  <si>
    <t xml:space="preserve">Para la presente actividad, se observa evidencia con el Formato de monitoreo y seguimiento de espacios de participación ciudadana diligenciado y evidencias sobre los Espacios de Participación.
</t>
  </si>
  <si>
    <t>Para la actividad correspondiente, se evidencia los soportes correspondientes a la secion de capacitación sobre participación ciudadana, la cual se impartio para todos los funcionarios y contratistas de la UApA, se evidencia la lista de asistencia y la presentación de la actividad realizada el día 27 de noviembre de 2023.</t>
  </si>
  <si>
    <t>Las acciones fueron cumplidas en su totalidad durante el primercuatrimestre de la vigencia.</t>
  </si>
  <si>
    <t>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</si>
</sst>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
      <sz val="11"/>
      <color theme="1"/>
      <name val="Calibri"/>
      <family val="2"/>
      <scheme val="minor"/>
    </font>
    <font>
      <b/>
      <sz val="20"/>
      <name val="Arial Narrow"/>
      <family val="2"/>
    </font>
    <font>
      <sz val="18"/>
      <color theme="1"/>
      <name val="Arial Narrow"/>
      <family val="2"/>
    </font>
    <font>
      <b/>
      <sz val="18"/>
      <name val="Arial Narrow"/>
      <family val="2"/>
    </font>
    <font>
      <b/>
      <sz val="16"/>
      <name val="Arial Narrow"/>
      <family val="2"/>
    </font>
    <font>
      <sz val="10"/>
      <color theme="1"/>
      <name val="Arial Narrow"/>
      <family val="2"/>
    </font>
    <font>
      <b/>
      <sz val="10"/>
      <color theme="1"/>
      <name val="Arial Narrow"/>
      <family val="2"/>
    </font>
    <font>
      <b/>
      <sz val="9"/>
      <color indexed="81"/>
      <name val="Tahoma"/>
      <family val="2"/>
    </font>
  </fonts>
  <fills count="18">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
      <patternFill patternType="solid">
        <fgColor rgb="FFCCFFFF"/>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s>
  <borders count="4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s>
  <cellStyleXfs count="4">
    <xf numFmtId="0" fontId="0" fillId="0" borderId="0"/>
    <xf numFmtId="0" fontId="4" fillId="0" borderId="0"/>
    <xf numFmtId="0" fontId="14" fillId="0" borderId="0" applyNumberFormat="0" applyFill="0" applyBorder="0" applyAlignment="0" applyProtection="0"/>
    <xf numFmtId="9" fontId="18" fillId="0" borderId="0" applyFont="0" applyFill="0" applyBorder="0" applyAlignment="0" applyProtection="0"/>
  </cellStyleXfs>
  <cellXfs count="291">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1" fillId="0" borderId="11" xfId="0" applyFont="1" applyBorder="1" applyAlignment="1" applyProtection="1">
      <alignment horizontal="center" vertical="center" wrapText="1"/>
      <protection hidden="1"/>
    </xf>
    <xf numFmtId="0" fontId="5" fillId="12" borderId="34" xfId="0" applyFont="1" applyFill="1" applyBorder="1" applyAlignment="1" applyProtection="1">
      <alignment horizontal="center" vertical="center" wrapText="1"/>
      <protection hidden="1"/>
    </xf>
    <xf numFmtId="0" fontId="1" fillId="4" borderId="11" xfId="0" applyFont="1" applyFill="1" applyBorder="1"/>
    <xf numFmtId="0" fontId="1" fillId="0" borderId="11" xfId="0" applyFont="1" applyBorder="1"/>
    <xf numFmtId="0" fontId="1" fillId="4" borderId="11" xfId="0" applyFont="1" applyFill="1" applyBorder="1" applyAlignment="1">
      <alignment horizontal="center" vertical="center"/>
    </xf>
    <xf numFmtId="0" fontId="0" fillId="4" borderId="34" xfId="0" applyFill="1" applyBorder="1" applyAlignment="1">
      <alignment horizontal="justify" vertical="center"/>
    </xf>
    <xf numFmtId="0" fontId="1" fillId="4" borderId="11" xfId="0" applyFont="1" applyFill="1" applyBorder="1" applyAlignment="1">
      <alignment horizontal="justify" vertical="top" wrapText="1"/>
    </xf>
    <xf numFmtId="0" fontId="2" fillId="0" borderId="12" xfId="0" applyFont="1" applyBorder="1" applyAlignment="1" applyProtection="1">
      <alignment horizontal="justify" vertical="center" wrapText="1"/>
      <protection hidden="1"/>
    </xf>
    <xf numFmtId="0" fontId="8" fillId="0" borderId="11" xfId="0" applyFont="1" applyBorder="1"/>
    <xf numFmtId="0" fontId="2" fillId="0" borderId="7" xfId="0" applyFont="1" applyBorder="1" applyAlignment="1" applyProtection="1">
      <alignment horizontal="justify" vertical="center" wrapText="1"/>
      <protection hidden="1"/>
    </xf>
    <xf numFmtId="0" fontId="8" fillId="0" borderId="34" xfId="0" applyFont="1" applyBorder="1" applyAlignment="1">
      <alignment horizontal="justify" vertical="center" wrapText="1"/>
    </xf>
    <xf numFmtId="0" fontId="2" fillId="4" borderId="12" xfId="0" applyFont="1" applyFill="1" applyBorder="1" applyAlignment="1" applyProtection="1">
      <alignment horizontal="left" vertical="center" wrapText="1"/>
      <protection hidden="1"/>
    </xf>
    <xf numFmtId="0" fontId="8" fillId="4" borderId="11" xfId="0" applyFont="1" applyFill="1" applyBorder="1"/>
    <xf numFmtId="0" fontId="12" fillId="4" borderId="12" xfId="0" applyFont="1" applyFill="1" applyBorder="1" applyAlignment="1" applyProtection="1">
      <alignment horizontal="justify" vertical="center" wrapText="1"/>
      <protection hidden="1"/>
    </xf>
    <xf numFmtId="0" fontId="8" fillId="4" borderId="34" xfId="0" applyFont="1" applyFill="1" applyBorder="1"/>
    <xf numFmtId="0" fontId="2" fillId="4" borderId="11" xfId="0" applyFont="1" applyFill="1" applyBorder="1" applyAlignment="1">
      <alignment horizontal="center" vertical="center" wrapText="1"/>
    </xf>
    <xf numFmtId="0" fontId="9" fillId="2" borderId="11" xfId="0" applyFont="1" applyFill="1" applyBorder="1" applyAlignment="1" applyProtection="1">
      <alignment horizontal="center" vertical="center" wrapText="1"/>
      <protection hidden="1"/>
    </xf>
    <xf numFmtId="0" fontId="1" fillId="0" borderId="6" xfId="0" applyFont="1" applyBorder="1" applyAlignment="1">
      <alignment horizontal="justify" vertical="center" wrapText="1"/>
    </xf>
    <xf numFmtId="0" fontId="1" fillId="4" borderId="21" xfId="0" applyFont="1" applyFill="1" applyBorder="1" applyAlignment="1">
      <alignment horizontal="justify" vertical="center" wrapText="1"/>
    </xf>
    <xf numFmtId="0" fontId="1" fillId="0" borderId="21" xfId="0" applyFont="1" applyBorder="1" applyAlignment="1">
      <alignment horizontal="justify" vertical="center"/>
    </xf>
    <xf numFmtId="0" fontId="1" fillId="0" borderId="11" xfId="0" applyFont="1" applyBorder="1" applyAlignment="1" applyProtection="1">
      <alignment horizontal="justify" vertical="center" wrapText="1"/>
      <protection hidden="1"/>
    </xf>
    <xf numFmtId="9" fontId="20" fillId="15" borderId="34" xfId="3" applyFont="1" applyFill="1" applyBorder="1" applyAlignment="1">
      <alignment horizontal="center" vertical="center"/>
    </xf>
    <xf numFmtId="0" fontId="1" fillId="4" borderId="11" xfId="0" applyFont="1" applyFill="1" applyBorder="1" applyAlignment="1">
      <alignment horizontal="justify" vertical="center" wrapText="1"/>
    </xf>
    <xf numFmtId="0" fontId="8" fillId="4" borderId="21" xfId="0" applyFont="1" applyFill="1" applyBorder="1" applyAlignment="1">
      <alignment horizontal="justify" vertical="center" wrapText="1"/>
    </xf>
    <xf numFmtId="0" fontId="8" fillId="0" borderId="21" xfId="0" applyFont="1" applyBorder="1" applyAlignment="1">
      <alignment horizontal="justify" vertical="center"/>
    </xf>
    <xf numFmtId="0" fontId="8" fillId="4" borderId="21" xfId="0" applyFont="1" applyFill="1" applyBorder="1" applyAlignment="1">
      <alignment horizontal="justify" vertical="center"/>
    </xf>
    <xf numFmtId="9" fontId="7" fillId="4" borderId="34" xfId="3" applyFont="1" applyFill="1" applyBorder="1" applyAlignment="1">
      <alignment horizontal="center" vertical="center"/>
    </xf>
    <xf numFmtId="9" fontId="7" fillId="14" borderId="34" xfId="3" applyFont="1" applyFill="1" applyBorder="1" applyAlignment="1">
      <alignment horizontal="center" vertical="center"/>
    </xf>
    <xf numFmtId="9" fontId="7" fillId="15" borderId="34" xfId="3" applyFont="1" applyFill="1" applyBorder="1" applyAlignment="1">
      <alignment horizontal="center" vertical="center"/>
    </xf>
    <xf numFmtId="0" fontId="16" fillId="4" borderId="11" xfId="2" applyFont="1" applyFill="1" applyBorder="1" applyAlignment="1">
      <alignment horizontal="justify" vertical="center" wrapText="1"/>
    </xf>
    <xf numFmtId="0" fontId="2" fillId="4" borderId="12" xfId="0" applyFont="1" applyFill="1" applyBorder="1" applyAlignment="1" applyProtection="1">
      <alignment horizontal="justify" vertical="center" wrapText="1"/>
      <protection hidden="1"/>
    </xf>
    <xf numFmtId="0" fontId="8" fillId="0" borderId="42" xfId="0" applyFont="1" applyBorder="1" applyAlignment="1">
      <alignment horizontal="justify" vertical="center"/>
    </xf>
    <xf numFmtId="0" fontId="8" fillId="4" borderId="42" xfId="0" applyFont="1" applyFill="1" applyBorder="1" applyAlignment="1">
      <alignment horizontal="justify" vertical="center"/>
    </xf>
    <xf numFmtId="0" fontId="2" fillId="0" borderId="7" xfId="0" applyFont="1" applyBorder="1" applyAlignment="1" applyProtection="1">
      <alignment horizontal="center" vertical="center" wrapText="1"/>
      <protection hidden="1"/>
    </xf>
    <xf numFmtId="0" fontId="8" fillId="0" borderId="6" xfId="0" applyFont="1" applyBorder="1"/>
    <xf numFmtId="0" fontId="2" fillId="0" borderId="34" xfId="0" applyFont="1" applyBorder="1" applyAlignment="1" applyProtection="1">
      <alignment horizontal="center" vertical="center" wrapText="1"/>
      <protection hidden="1"/>
    </xf>
    <xf numFmtId="0" fontId="8" fillId="0" borderId="34" xfId="0" applyFont="1" applyBorder="1" applyAlignment="1">
      <alignment horizontal="center"/>
    </xf>
    <xf numFmtId="0" fontId="1" fillId="4" borderId="11"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2" fillId="4" borderId="34" xfId="0" applyFont="1" applyFill="1" applyBorder="1" applyAlignment="1" applyProtection="1">
      <alignment horizontal="justify" vertical="center" wrapText="1"/>
      <protection hidden="1"/>
    </xf>
    <xf numFmtId="0" fontId="13" fillId="0" borderId="13" xfId="0" applyFont="1" applyBorder="1" applyAlignment="1" applyProtection="1">
      <alignment horizontal="justify" vertical="center" wrapText="1"/>
      <protection hidden="1"/>
    </xf>
    <xf numFmtId="0" fontId="13" fillId="0" borderId="12" xfId="0" applyFont="1" applyBorder="1" applyAlignment="1" applyProtection="1">
      <alignment horizontal="justify" vertical="center" wrapText="1"/>
      <protection hidden="1"/>
    </xf>
    <xf numFmtId="9" fontId="8" fillId="0" borderId="0" xfId="3" applyFont="1"/>
    <xf numFmtId="0" fontId="9" fillId="8" borderId="2" xfId="0" applyFont="1" applyFill="1" applyBorder="1" applyAlignment="1" applyProtection="1">
      <alignment horizontal="center" vertical="center" wrapText="1"/>
      <protection hidden="1"/>
    </xf>
    <xf numFmtId="9" fontId="20" fillId="14" borderId="34" xfId="3" applyFont="1" applyFill="1" applyBorder="1" applyAlignment="1">
      <alignment horizontal="center" vertical="center"/>
    </xf>
    <xf numFmtId="9" fontId="20" fillId="15" borderId="21" xfId="3" applyFont="1" applyFill="1" applyBorder="1" applyAlignment="1">
      <alignment horizontal="center" vertical="center"/>
    </xf>
    <xf numFmtId="9" fontId="20" fillId="14" borderId="21" xfId="3" applyFont="1" applyFill="1" applyBorder="1" applyAlignment="1">
      <alignment horizontal="center" vertical="center"/>
    </xf>
    <xf numFmtId="9" fontId="7" fillId="4" borderId="21" xfId="3" applyFont="1" applyFill="1" applyBorder="1" applyAlignment="1">
      <alignment horizontal="center" vertical="center"/>
    </xf>
    <xf numFmtId="0" fontId="9" fillId="8" borderId="34" xfId="0" applyFont="1" applyFill="1" applyBorder="1" applyAlignment="1" applyProtection="1">
      <alignment horizontal="center" vertical="center" wrapText="1"/>
      <protection hidden="1"/>
    </xf>
    <xf numFmtId="0" fontId="1" fillId="0" borderId="34" xfId="0" applyFont="1" applyBorder="1"/>
    <xf numFmtId="0" fontId="1" fillId="4" borderId="34" xfId="0" applyFont="1" applyFill="1" applyBorder="1"/>
    <xf numFmtId="0" fontId="0" fillId="4" borderId="34" xfId="0" applyFill="1" applyBorder="1"/>
    <xf numFmtId="0" fontId="0" fillId="0" borderId="34" xfId="0" applyBorder="1"/>
    <xf numFmtId="9" fontId="20" fillId="16" borderId="21" xfId="3" applyFont="1" applyFill="1" applyBorder="1" applyAlignment="1">
      <alignment horizontal="center" vertical="center"/>
    </xf>
    <xf numFmtId="9" fontId="20" fillId="16" borderId="34" xfId="3" applyFont="1" applyFill="1" applyBorder="1" applyAlignment="1">
      <alignment horizontal="center" vertical="center"/>
    </xf>
    <xf numFmtId="9" fontId="7" fillId="16" borderId="34" xfId="3" applyFont="1" applyFill="1" applyBorder="1" applyAlignment="1">
      <alignment horizontal="center" vertical="center"/>
    </xf>
    <xf numFmtId="9" fontId="7" fillId="15" borderId="21" xfId="3" applyFont="1" applyFill="1" applyBorder="1" applyAlignment="1">
      <alignment horizontal="center" vertical="center"/>
    </xf>
    <xf numFmtId="9" fontId="7" fillId="14" borderId="21" xfId="3" applyFont="1" applyFill="1" applyBorder="1" applyAlignment="1">
      <alignment horizontal="center" vertical="center"/>
    </xf>
    <xf numFmtId="9" fontId="7" fillId="16" borderId="21" xfId="3" applyFont="1" applyFill="1" applyBorder="1" applyAlignment="1">
      <alignment horizontal="center" vertical="center"/>
    </xf>
    <xf numFmtId="0" fontId="1" fillId="0" borderId="34" xfId="0" applyFont="1" applyBorder="1" applyAlignment="1">
      <alignment horizontal="justify" vertical="center" wrapText="1"/>
    </xf>
    <xf numFmtId="0" fontId="1" fillId="0" borderId="34" xfId="0" applyFont="1" applyBorder="1" applyAlignment="1">
      <alignment horizontal="center" vertical="center" wrapText="1"/>
    </xf>
    <xf numFmtId="0" fontId="8" fillId="0" borderId="34" xfId="0" applyFont="1" applyBorder="1" applyAlignment="1">
      <alignment horizontal="center" vertical="center" wrapText="1"/>
    </xf>
    <xf numFmtId="0" fontId="8" fillId="4" borderId="34" xfId="0" applyFont="1" applyFill="1" applyBorder="1" applyAlignment="1">
      <alignment horizontal="center" vertical="center"/>
    </xf>
    <xf numFmtId="0" fontId="9" fillId="2" borderId="34"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1" fillId="0" borderId="21" xfId="0" applyFont="1" applyBorder="1"/>
    <xf numFmtId="0" fontId="1" fillId="0" borderId="34" xfId="0" applyFont="1" applyBorder="1" applyAlignment="1">
      <alignment horizontal="justify" vertical="center"/>
    </xf>
    <xf numFmtId="0" fontId="1" fillId="0" borderId="34" xfId="0" applyFont="1" applyBorder="1" applyAlignment="1" applyProtection="1">
      <alignment horizontal="justify" vertical="center" wrapText="1"/>
      <protection hidden="1"/>
    </xf>
    <xf numFmtId="0" fontId="1" fillId="0" borderId="38" xfId="0" applyFont="1" applyBorder="1"/>
    <xf numFmtId="0" fontId="1" fillId="0" borderId="39" xfId="0" applyFont="1" applyBorder="1"/>
    <xf numFmtId="0" fontId="1" fillId="0" borderId="34" xfId="0" applyFont="1" applyBorder="1" applyAlignment="1" applyProtection="1">
      <alignment horizontal="center" vertical="center" wrapText="1"/>
      <protection hidden="1"/>
    </xf>
    <xf numFmtId="0" fontId="8" fillId="0" borderId="21" xfId="0" applyFont="1" applyBorder="1"/>
    <xf numFmtId="0" fontId="0" fillId="4" borderId="21" xfId="0" applyFill="1" applyBorder="1"/>
    <xf numFmtId="0" fontId="0" fillId="4" borderId="21" xfId="0" applyFill="1" applyBorder="1" applyAlignment="1">
      <alignment horizontal="center" vertical="center"/>
    </xf>
    <xf numFmtId="0" fontId="8" fillId="17" borderId="34" xfId="0" applyFont="1" applyFill="1" applyBorder="1" applyAlignment="1">
      <alignment horizontal="justify" vertical="center" wrapText="1"/>
    </xf>
    <xf numFmtId="0" fontId="1" fillId="17" borderId="34" xfId="0" applyFont="1" applyFill="1" applyBorder="1" applyAlignment="1">
      <alignment horizontal="justify" vertical="center" wrapText="1"/>
    </xf>
    <xf numFmtId="0" fontId="8" fillId="4" borderId="21" xfId="0" applyFont="1" applyFill="1" applyBorder="1"/>
    <xf numFmtId="0" fontId="8" fillId="4" borderId="34" xfId="0" applyFont="1" applyFill="1" applyBorder="1" applyAlignment="1">
      <alignment horizontal="justify" vertical="center" wrapText="1"/>
    </xf>
    <xf numFmtId="0" fontId="8" fillId="0" borderId="34" xfId="0" applyFont="1" applyBorder="1" applyAlignment="1">
      <alignment horizontal="justify" vertical="center"/>
    </xf>
    <xf numFmtId="0" fontId="8" fillId="4" borderId="34" xfId="0" applyFont="1" applyFill="1" applyBorder="1" applyAlignment="1">
      <alignment horizontal="justify" vertical="center"/>
    </xf>
    <xf numFmtId="0" fontId="2" fillId="0" borderId="34" xfId="0" applyFont="1" applyBorder="1" applyAlignment="1" applyProtection="1">
      <alignment horizontal="justify" vertical="center" wrapText="1"/>
      <protection hidden="1"/>
    </xf>
    <xf numFmtId="0" fontId="8" fillId="4" borderId="21" xfId="0" applyFont="1" applyFill="1" applyBorder="1" applyAlignment="1">
      <alignment horizontal="center" vertical="center"/>
    </xf>
    <xf numFmtId="9" fontId="7" fillId="0" borderId="34" xfId="3" applyFont="1" applyFill="1" applyBorder="1" applyAlignment="1">
      <alignment horizontal="center" vertical="center"/>
    </xf>
    <xf numFmtId="0" fontId="1" fillId="0" borderId="43" xfId="0" applyFont="1" applyBorder="1" applyAlignment="1">
      <alignment horizontal="center"/>
    </xf>
    <xf numFmtId="0" fontId="19" fillId="13" borderId="44" xfId="0" applyFont="1" applyFill="1" applyBorder="1" applyAlignment="1" applyProtection="1">
      <alignment horizontal="center" vertical="center" wrapText="1"/>
      <protection hidden="1"/>
    </xf>
    <xf numFmtId="0" fontId="19" fillId="13" borderId="20" xfId="0" applyFont="1" applyFill="1" applyBorder="1" applyAlignment="1" applyProtection="1">
      <alignment horizontal="center"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19" fillId="13" borderId="34" xfId="0" applyFont="1" applyFill="1" applyBorder="1" applyAlignment="1" applyProtection="1">
      <alignment horizontal="center" vertical="center" wrapText="1"/>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5" fillId="11" borderId="34" xfId="0" applyFont="1" applyFill="1" applyBorder="1" applyAlignment="1" applyProtection="1">
      <alignment horizontal="center" vertical="center"/>
      <protection hidden="1"/>
    </xf>
    <xf numFmtId="0" fontId="8" fillId="0" borderId="4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22" fillId="13" borderId="44" xfId="0" applyFont="1" applyFill="1" applyBorder="1" applyAlignment="1" applyProtection="1">
      <alignment horizontal="center" vertical="center" wrapText="1"/>
      <protection hidden="1"/>
    </xf>
    <xf numFmtId="0" fontId="22" fillId="13" borderId="45" xfId="0" applyFont="1" applyFill="1" applyBorder="1" applyAlignment="1" applyProtection="1">
      <alignment horizontal="center" vertical="center" wrapText="1"/>
      <protection hidden="1"/>
    </xf>
    <xf numFmtId="0" fontId="22" fillId="13" borderId="20" xfId="0" applyFont="1" applyFill="1" applyBorder="1" applyAlignment="1" applyProtection="1">
      <alignment horizontal="center" vertical="center" wrapText="1"/>
      <protection hidden="1"/>
    </xf>
    <xf numFmtId="0" fontId="5" fillId="11" borderId="11" xfId="0" applyFont="1" applyFill="1" applyBorder="1" applyAlignment="1" applyProtection="1">
      <alignment horizontal="center" vertical="center"/>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8" borderId="11" xfId="0" applyFont="1" applyFill="1" applyBorder="1" applyAlignment="1" applyProtection="1">
      <alignment horizontal="center" vertical="center" wrapText="1"/>
      <protection hidden="1"/>
    </xf>
    <xf numFmtId="0" fontId="9" fillId="2" borderId="34" xfId="0" applyFont="1" applyFill="1" applyBorder="1" applyAlignment="1" applyProtection="1">
      <alignment horizontal="center"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22" fillId="13" borderId="34" xfId="0" applyFont="1" applyFill="1" applyBorder="1" applyAlignment="1" applyProtection="1">
      <alignment horizontal="center" vertical="center" wrapText="1"/>
      <protection hidden="1"/>
    </xf>
    <xf numFmtId="9" fontId="7" fillId="16" borderId="34" xfId="3" applyFont="1" applyFill="1" applyBorder="1" applyAlignment="1">
      <alignment horizontal="center" vertical="center"/>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9" fontId="7" fillId="16" borderId="38" xfId="3" applyFont="1" applyFill="1" applyBorder="1" applyAlignment="1">
      <alignment horizontal="center" vertical="center"/>
    </xf>
    <xf numFmtId="9" fontId="7" fillId="16" borderId="39" xfId="3" applyFont="1" applyFill="1" applyBorder="1" applyAlignment="1">
      <alignment horizontal="center" vertical="center"/>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9" fillId="13" borderId="38" xfId="0" applyFont="1" applyFill="1" applyBorder="1" applyAlignment="1" applyProtection="1">
      <alignment horizontal="center" vertical="center" wrapText="1"/>
      <protection hidden="1"/>
    </xf>
    <xf numFmtId="0" fontId="19" fillId="13" borderId="39"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center" vertical="center"/>
      <protection hidden="1"/>
    </xf>
    <xf numFmtId="0" fontId="9" fillId="2"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19" fillId="13" borderId="40" xfId="0" applyFont="1" applyFill="1" applyBorder="1" applyAlignment="1" applyProtection="1">
      <alignment horizontal="center" vertical="center" wrapText="1"/>
      <protection hidden="1"/>
    </xf>
    <xf numFmtId="0" fontId="19" fillId="13" borderId="33" xfId="0" applyFont="1" applyFill="1" applyBorder="1" applyAlignment="1" applyProtection="1">
      <alignment horizontal="center" vertical="center" wrapText="1"/>
      <protection hidden="1"/>
    </xf>
    <xf numFmtId="0" fontId="19" fillId="13" borderId="41" xfId="0" applyFont="1" applyFill="1" applyBorder="1" applyAlignment="1" applyProtection="1">
      <alignment horizontal="center" vertical="center" wrapText="1"/>
      <protection hidden="1"/>
    </xf>
    <xf numFmtId="0" fontId="5" fillId="11" borderId="2" xfId="0" applyFont="1" applyFill="1" applyBorder="1" applyAlignment="1" applyProtection="1">
      <alignment horizontal="center" vertical="center"/>
      <protection hidden="1"/>
    </xf>
    <xf numFmtId="0" fontId="5" fillId="11" borderId="6" xfId="0" applyFont="1" applyFill="1" applyBorder="1" applyAlignment="1" applyProtection="1">
      <alignment horizontal="center" vertical="center"/>
      <protection hidden="1"/>
    </xf>
    <xf numFmtId="0" fontId="9" fillId="8" borderId="34" xfId="0" applyFont="1" applyFill="1" applyBorder="1" applyAlignment="1" applyProtection="1">
      <alignment horizontal="center" vertical="center" wrapText="1"/>
      <protection hidden="1"/>
    </xf>
    <xf numFmtId="0" fontId="9" fillId="8" borderId="21" xfId="0" applyFont="1" applyFill="1" applyBorder="1" applyAlignment="1" applyProtection="1">
      <alignment horizontal="center" vertical="center" wrapText="1"/>
      <protection hidden="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21" fillId="13" borderId="34" xfId="0" applyFont="1" applyFill="1" applyBorder="1" applyAlignment="1" applyProtection="1">
      <alignment horizontal="center" vertical="center" wrapText="1"/>
      <protection hidden="1"/>
    </xf>
    <xf numFmtId="0" fontId="21" fillId="13" borderId="40" xfId="0" applyFont="1" applyFill="1" applyBorder="1" applyAlignment="1" applyProtection="1">
      <alignment horizontal="center" vertical="center" wrapText="1"/>
      <protection hidden="1"/>
    </xf>
    <xf numFmtId="0" fontId="21" fillId="13" borderId="33" xfId="0" applyFont="1" applyFill="1" applyBorder="1" applyAlignment="1" applyProtection="1">
      <alignment horizontal="center" vertical="center" wrapText="1"/>
      <protection hidden="1"/>
    </xf>
    <xf numFmtId="0" fontId="21" fillId="13" borderId="41"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cellXfs>
  <cellStyles count="4">
    <cellStyle name="Hipervínculo" xfId="2" builtinId="8"/>
    <cellStyle name="Normal" xfId="0" builtinId="0"/>
    <cellStyle name="Normal 2" xfId="1" xr:uid="{00000000-0005-0000-0000-000002000000}"/>
    <cellStyle name="Porcentaje" xfId="3" builtinId="5"/>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opLeftCell="A6" zoomScale="80" zoomScaleNormal="80" workbookViewId="0">
      <selection activeCell="C11" sqref="C11"/>
    </sheetView>
  </sheetViews>
  <sheetFormatPr baseColWidth="10" defaultColWidth="11.42578125" defaultRowHeight="15.75" x14ac:dyDescent="0.25"/>
  <cols>
    <col min="1" max="1" width="42" style="27"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60.5703125" style="13" customWidth="1"/>
    <col min="17" max="17" width="18.85546875" style="13" customWidth="1"/>
    <col min="18" max="18" width="57.42578125" style="13" customWidth="1"/>
    <col min="19" max="19" width="22.5703125" style="13" customWidth="1"/>
    <col min="20" max="20" width="24" style="13" customWidth="1"/>
    <col min="21" max="21" width="74.7109375" style="13" customWidth="1"/>
    <col min="22" max="22" width="30.5703125" style="13" customWidth="1"/>
    <col min="23" max="23" width="24" style="13" customWidth="1"/>
    <col min="24" max="24" width="51.42578125" style="13" customWidth="1"/>
    <col min="25" max="26" width="42.42578125" style="13" customWidth="1"/>
    <col min="27" max="27" width="74.7109375" style="13" customWidth="1"/>
    <col min="28" max="28" width="30.7109375" style="13" customWidth="1"/>
    <col min="29" max="16384" width="11.42578125" style="13"/>
  </cols>
  <sheetData>
    <row r="1" spans="1:28" ht="23.25" customHeight="1" thickTop="1" thickBot="1" x14ac:dyDescent="0.3">
      <c r="A1" s="203" t="s">
        <v>0</v>
      </c>
      <c r="B1" s="203"/>
      <c r="C1" s="203"/>
      <c r="D1" s="203"/>
      <c r="E1" s="203"/>
      <c r="F1" s="203"/>
      <c r="G1" s="203"/>
      <c r="H1" s="203"/>
      <c r="I1" s="203"/>
      <c r="J1" s="203"/>
      <c r="K1" s="203"/>
    </row>
    <row r="2" spans="1:28" ht="65.25" customHeight="1" thickTop="1" thickBot="1" x14ac:dyDescent="0.3">
      <c r="A2" s="203"/>
      <c r="B2" s="203"/>
      <c r="C2" s="203"/>
      <c r="D2" s="203"/>
      <c r="E2" s="203"/>
      <c r="F2" s="203"/>
      <c r="G2" s="203"/>
      <c r="H2" s="203"/>
      <c r="I2" s="203"/>
      <c r="J2" s="203"/>
      <c r="K2" s="203"/>
    </row>
    <row r="3" spans="1:28" ht="54.75" customHeight="1" thickTop="1" thickBot="1" x14ac:dyDescent="0.3">
      <c r="A3" s="199" t="s">
        <v>1</v>
      </c>
      <c r="B3" s="200"/>
      <c r="C3" s="200"/>
      <c r="D3" s="200"/>
      <c r="E3" s="200"/>
      <c r="F3" s="200"/>
      <c r="G3" s="200"/>
      <c r="H3" s="200"/>
      <c r="I3" s="200"/>
      <c r="J3" s="200"/>
      <c r="K3" s="200"/>
      <c r="L3" s="201" t="s">
        <v>2</v>
      </c>
      <c r="M3" s="201"/>
      <c r="N3" s="201"/>
      <c r="O3" s="201"/>
      <c r="P3" s="76" t="s">
        <v>3</v>
      </c>
      <c r="Q3" s="201" t="s">
        <v>241</v>
      </c>
      <c r="R3" s="201"/>
      <c r="S3" s="201"/>
      <c r="T3" s="201"/>
      <c r="U3" s="77" t="s">
        <v>301</v>
      </c>
      <c r="V3" s="195" t="s">
        <v>338</v>
      </c>
      <c r="W3" s="208" t="s">
        <v>341</v>
      </c>
      <c r="X3" s="208"/>
      <c r="Y3" s="208"/>
      <c r="Z3" s="208"/>
      <c r="AA3" s="77" t="s">
        <v>395</v>
      </c>
      <c r="AB3" s="202" t="s">
        <v>338</v>
      </c>
    </row>
    <row r="4" spans="1:28" ht="82.5" customHeight="1" thickTop="1" thickBot="1" x14ac:dyDescent="0.3">
      <c r="A4" s="38" t="s">
        <v>4</v>
      </c>
      <c r="B4" s="204" t="s">
        <v>5</v>
      </c>
      <c r="C4" s="205"/>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c r="U4" s="127" t="s">
        <v>302</v>
      </c>
      <c r="V4" s="196"/>
      <c r="W4" s="159" t="s">
        <v>14</v>
      </c>
      <c r="X4" s="159" t="s">
        <v>15</v>
      </c>
      <c r="Y4" s="159" t="s">
        <v>16</v>
      </c>
      <c r="Z4" s="159" t="s">
        <v>17</v>
      </c>
      <c r="AA4" s="127" t="s">
        <v>396</v>
      </c>
      <c r="AB4" s="202"/>
    </row>
    <row r="5" spans="1:28" ht="344.1" customHeight="1" thickTop="1" thickBot="1" x14ac:dyDescent="0.3">
      <c r="A5" s="25" t="s">
        <v>19</v>
      </c>
      <c r="B5" s="14" t="s">
        <v>20</v>
      </c>
      <c r="C5" s="15" t="s">
        <v>21</v>
      </c>
      <c r="D5" s="32">
        <v>2</v>
      </c>
      <c r="E5" s="18" t="s">
        <v>22</v>
      </c>
      <c r="F5" s="5" t="s">
        <v>23</v>
      </c>
      <c r="G5" s="16">
        <v>44927</v>
      </c>
      <c r="H5" s="21">
        <v>45046</v>
      </c>
      <c r="I5" s="4">
        <v>1</v>
      </c>
      <c r="J5" s="4">
        <v>1</v>
      </c>
      <c r="K5" s="16"/>
      <c r="L5" s="4"/>
      <c r="M5" s="65" t="s">
        <v>24</v>
      </c>
      <c r="N5" s="67" t="s">
        <v>242</v>
      </c>
      <c r="O5" s="62"/>
      <c r="P5" s="65" t="s">
        <v>25</v>
      </c>
      <c r="Q5" s="5">
        <v>1</v>
      </c>
      <c r="R5" s="70" t="s">
        <v>274</v>
      </c>
      <c r="S5" s="9" t="s">
        <v>275</v>
      </c>
      <c r="T5" s="62"/>
      <c r="U5" s="128" t="s">
        <v>339</v>
      </c>
      <c r="V5" s="156">
        <f>((L5+Q5)/D5)</f>
        <v>0.5</v>
      </c>
      <c r="W5" s="5">
        <v>1</v>
      </c>
      <c r="X5" s="170" t="s">
        <v>343</v>
      </c>
      <c r="Y5" s="171" t="s">
        <v>342</v>
      </c>
      <c r="Z5" s="160"/>
      <c r="AA5" s="128" t="s">
        <v>376</v>
      </c>
      <c r="AB5" s="165">
        <f>((Q5+W5)/(D5))</f>
        <v>1</v>
      </c>
    </row>
    <row r="6" spans="1:28" s="59" customFormat="1" ht="203.25" customHeight="1" thickTop="1" thickBot="1" x14ac:dyDescent="0.3">
      <c r="A6" s="206" t="s">
        <v>26</v>
      </c>
      <c r="B6" s="58" t="s">
        <v>27</v>
      </c>
      <c r="C6" s="17" t="s">
        <v>28</v>
      </c>
      <c r="D6" s="18">
        <v>1</v>
      </c>
      <c r="E6" s="18" t="s">
        <v>29</v>
      </c>
      <c r="F6" s="19" t="s">
        <v>30</v>
      </c>
      <c r="G6" s="16">
        <v>45047</v>
      </c>
      <c r="H6" s="21">
        <v>45168</v>
      </c>
      <c r="I6" s="5"/>
      <c r="J6" s="18">
        <v>1</v>
      </c>
      <c r="K6" s="18"/>
      <c r="L6" s="63"/>
      <c r="M6" s="63"/>
      <c r="N6" s="75"/>
      <c r="O6" s="63"/>
      <c r="P6" s="65" t="s">
        <v>31</v>
      </c>
      <c r="Q6" s="5">
        <v>1</v>
      </c>
      <c r="R6" s="70" t="s">
        <v>277</v>
      </c>
      <c r="S6" s="5" t="s">
        <v>273</v>
      </c>
      <c r="T6" s="111"/>
      <c r="U6" s="129" t="s">
        <v>303</v>
      </c>
      <c r="V6" s="164">
        <f t="shared" ref="V6:V11" si="0">((L6+Q6)/D6)</f>
        <v>1</v>
      </c>
      <c r="W6" s="161"/>
      <c r="X6" s="161"/>
      <c r="Y6" s="161"/>
      <c r="Z6" s="161"/>
      <c r="AA6" s="130" t="s">
        <v>378</v>
      </c>
      <c r="AB6" s="165">
        <f>((Q6+W6+O6)/D6)</f>
        <v>1</v>
      </c>
    </row>
    <row r="7" spans="1:28" ht="91.5" customHeight="1" thickTop="1" thickBot="1" x14ac:dyDescent="0.3">
      <c r="A7" s="207"/>
      <c r="B7" s="28" t="s">
        <v>32</v>
      </c>
      <c r="C7" s="17" t="s">
        <v>33</v>
      </c>
      <c r="D7" s="18">
        <v>1</v>
      </c>
      <c r="E7" s="18" t="s">
        <v>235</v>
      </c>
      <c r="F7" s="19" t="s">
        <v>34</v>
      </c>
      <c r="G7" s="16">
        <v>44927</v>
      </c>
      <c r="H7" s="21">
        <v>45016</v>
      </c>
      <c r="I7" s="18">
        <v>1</v>
      </c>
      <c r="J7" s="18"/>
      <c r="K7" s="18"/>
      <c r="L7" s="18">
        <v>1</v>
      </c>
      <c r="M7" s="65" t="s">
        <v>236</v>
      </c>
      <c r="N7" s="67" t="s">
        <v>237</v>
      </c>
      <c r="O7" s="65"/>
      <c r="P7" s="65"/>
      <c r="Q7" s="4"/>
      <c r="R7" s="4"/>
      <c r="S7" s="4"/>
      <c r="T7" s="111"/>
      <c r="U7" s="130" t="s">
        <v>304</v>
      </c>
      <c r="V7" s="164">
        <f t="shared" si="0"/>
        <v>1</v>
      </c>
      <c r="W7" s="160"/>
      <c r="X7" s="160"/>
      <c r="Y7" s="160"/>
      <c r="Z7" s="160"/>
      <c r="AA7" s="130" t="s">
        <v>377</v>
      </c>
      <c r="AB7" s="165">
        <f>(Q7+W7+L7)/I7</f>
        <v>1</v>
      </c>
    </row>
    <row r="8" spans="1:28" ht="91.5" customHeight="1" thickTop="1" thickBot="1" x14ac:dyDescent="0.3">
      <c r="A8" s="197" t="s">
        <v>35</v>
      </c>
      <c r="B8" s="1" t="s">
        <v>36</v>
      </c>
      <c r="C8" s="20" t="s">
        <v>37</v>
      </c>
      <c r="D8" s="34">
        <v>1</v>
      </c>
      <c r="E8" s="9" t="s">
        <v>38</v>
      </c>
      <c r="F8" s="19" t="s">
        <v>39</v>
      </c>
      <c r="G8" s="16">
        <v>44927</v>
      </c>
      <c r="H8" s="21">
        <v>45016</v>
      </c>
      <c r="I8" s="4">
        <v>1</v>
      </c>
      <c r="J8" s="16"/>
      <c r="K8" s="16"/>
      <c r="L8" s="18">
        <v>1</v>
      </c>
      <c r="M8" s="65" t="s">
        <v>239</v>
      </c>
      <c r="N8" s="67" t="s">
        <v>238</v>
      </c>
      <c r="O8" s="65"/>
      <c r="P8" s="65"/>
      <c r="Q8" s="4"/>
      <c r="R8" s="4"/>
      <c r="S8" s="4"/>
      <c r="T8" s="111"/>
      <c r="U8" s="130"/>
      <c r="V8" s="164">
        <f t="shared" si="0"/>
        <v>1</v>
      </c>
      <c r="W8" s="160"/>
      <c r="X8" s="160"/>
      <c r="Y8" s="160"/>
      <c r="Z8" s="160"/>
      <c r="AA8" s="130" t="s">
        <v>377</v>
      </c>
      <c r="AB8" s="165">
        <f>(Q8+W8+L8)/I8</f>
        <v>1</v>
      </c>
    </row>
    <row r="9" spans="1:28" ht="83.25" customHeight="1" thickTop="1" thickBot="1" x14ac:dyDescent="0.3">
      <c r="A9" s="198"/>
      <c r="B9" s="1" t="s">
        <v>40</v>
      </c>
      <c r="C9" s="35" t="s">
        <v>41</v>
      </c>
      <c r="D9" s="34">
        <v>1</v>
      </c>
      <c r="E9" s="9" t="s">
        <v>38</v>
      </c>
      <c r="F9" s="22" t="s">
        <v>39</v>
      </c>
      <c r="G9" s="16">
        <v>44927</v>
      </c>
      <c r="H9" s="21">
        <v>45016</v>
      </c>
      <c r="I9" s="4">
        <v>1</v>
      </c>
      <c r="J9" s="16"/>
      <c r="K9" s="16"/>
      <c r="L9" s="18">
        <v>1</v>
      </c>
      <c r="M9" s="65" t="s">
        <v>240</v>
      </c>
      <c r="N9" s="67" t="s">
        <v>220</v>
      </c>
      <c r="O9" s="65"/>
      <c r="P9" s="65"/>
      <c r="Q9" s="4"/>
      <c r="R9" s="4"/>
      <c r="S9" s="4"/>
      <c r="T9" s="111"/>
      <c r="U9" s="130"/>
      <c r="V9" s="164">
        <f t="shared" si="0"/>
        <v>1</v>
      </c>
      <c r="W9" s="179"/>
      <c r="X9" s="179"/>
      <c r="Y9" s="179"/>
      <c r="Z9" s="176"/>
      <c r="AA9" s="177" t="s">
        <v>377</v>
      </c>
      <c r="AB9" s="165">
        <f>(Q9+W9+L9)/I9</f>
        <v>1</v>
      </c>
    </row>
    <row r="10" spans="1:28"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111"/>
      <c r="U10" s="131" t="s">
        <v>305</v>
      </c>
      <c r="V10" s="156">
        <f t="shared" si="0"/>
        <v>0.66666666666666663</v>
      </c>
      <c r="W10" s="181">
        <v>1</v>
      </c>
      <c r="X10" s="178" t="s">
        <v>49</v>
      </c>
      <c r="Y10" s="178" t="s">
        <v>373</v>
      </c>
      <c r="Z10" s="176"/>
      <c r="AA10" s="178" t="s">
        <v>305</v>
      </c>
      <c r="AB10" s="165">
        <f>(Q10+W10+L10)/D10</f>
        <v>1</v>
      </c>
    </row>
    <row r="11" spans="1:28"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111"/>
      <c r="U11" s="130"/>
      <c r="V11" s="157">
        <f t="shared" si="0"/>
        <v>0</v>
      </c>
      <c r="W11" s="181">
        <v>3</v>
      </c>
      <c r="X11" s="178" t="s">
        <v>379</v>
      </c>
      <c r="Y11" s="160"/>
      <c r="Z11" s="176"/>
      <c r="AA11" s="177" t="s">
        <v>380</v>
      </c>
      <c r="AB11" s="165">
        <f>((R11+W11)/D11)</f>
        <v>1</v>
      </c>
    </row>
    <row r="12" spans="1:28" ht="24" thickTop="1" x14ac:dyDescent="0.25">
      <c r="A12" s="194"/>
      <c r="B12" s="194"/>
      <c r="C12" s="194"/>
      <c r="V12" s="158">
        <f>(V5+V6+V7+V8+V9+V10+V11)/7</f>
        <v>0.73809523809523814</v>
      </c>
      <c r="W12" s="180"/>
      <c r="X12" s="180"/>
      <c r="Y12" s="180"/>
      <c r="Z12" s="160"/>
      <c r="AB12" s="137">
        <f>(AB5+AB6+AB7+AB8+AB9+AB10+AB11)/7</f>
        <v>1</v>
      </c>
    </row>
  </sheetData>
  <mergeCells count="11">
    <mergeCell ref="AB3:AB4"/>
    <mergeCell ref="A1:K2"/>
    <mergeCell ref="L3:O3"/>
    <mergeCell ref="B4:C4"/>
    <mergeCell ref="A6:A7"/>
    <mergeCell ref="W3:Z3"/>
    <mergeCell ref="A12:C12"/>
    <mergeCell ref="V3:V4"/>
    <mergeCell ref="A8:A9"/>
    <mergeCell ref="A3:K3"/>
    <mergeCell ref="Q3:T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8"/>
  <sheetViews>
    <sheetView topLeftCell="U3" zoomScale="80" zoomScaleNormal="80" workbookViewId="0">
      <selection activeCell="U6" sqref="U6:U7"/>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 width="25" style="6" customWidth="1"/>
    <col min="17" max="17" width="56.28515625" style="6" customWidth="1"/>
    <col min="18" max="19" width="21" style="6" customWidth="1"/>
    <col min="20" max="20" width="70.7109375" style="6" customWidth="1"/>
    <col min="21" max="21" width="30.7109375" style="6" customWidth="1"/>
    <col min="22" max="22" width="16.28515625" style="6" customWidth="1"/>
    <col min="23" max="23" width="27.85546875" style="6" customWidth="1"/>
    <col min="24" max="24" width="26.7109375" style="6" customWidth="1"/>
    <col min="25" max="25" width="30.5703125" style="6" customWidth="1"/>
    <col min="26" max="26" width="70.7109375" style="6" customWidth="1"/>
    <col min="27" max="27" width="30.7109375" style="6" customWidth="1"/>
    <col min="28" max="16384" width="11.42578125" style="6"/>
  </cols>
  <sheetData>
    <row r="1" spans="1:27" ht="30" customHeight="1" thickTop="1" thickBot="1" x14ac:dyDescent="0.35">
      <c r="A1" s="203" t="s">
        <v>0</v>
      </c>
      <c r="B1" s="231"/>
      <c r="C1" s="231"/>
      <c r="D1" s="231"/>
      <c r="E1" s="231"/>
      <c r="F1" s="231"/>
      <c r="G1" s="231"/>
      <c r="H1" s="231"/>
      <c r="I1" s="231"/>
      <c r="J1" s="231"/>
      <c r="K1" s="231"/>
    </row>
    <row r="2" spans="1:27" ht="57" customHeight="1" thickTop="1" thickBot="1" x14ac:dyDescent="0.35">
      <c r="A2" s="231"/>
      <c r="B2" s="231"/>
      <c r="C2" s="231"/>
      <c r="D2" s="231"/>
      <c r="E2" s="231"/>
      <c r="F2" s="231"/>
      <c r="G2" s="231"/>
      <c r="H2" s="231"/>
      <c r="I2" s="231"/>
      <c r="J2" s="231"/>
      <c r="K2" s="231"/>
    </row>
    <row r="3" spans="1:27" ht="61.5" customHeight="1" thickTop="1" thickBot="1" x14ac:dyDescent="0.35">
      <c r="A3" s="232" t="s">
        <v>58</v>
      </c>
      <c r="B3" s="233"/>
      <c r="C3" s="233"/>
      <c r="D3" s="233"/>
      <c r="E3" s="233"/>
      <c r="F3" s="233"/>
      <c r="G3" s="233"/>
      <c r="H3" s="233"/>
      <c r="I3" s="233"/>
      <c r="J3" s="233"/>
      <c r="K3" s="234"/>
      <c r="L3" s="244" t="s">
        <v>2</v>
      </c>
      <c r="M3" s="244"/>
      <c r="N3" s="245"/>
      <c r="O3" s="77" t="s">
        <v>3</v>
      </c>
      <c r="P3" s="201" t="s">
        <v>241</v>
      </c>
      <c r="Q3" s="201"/>
      <c r="R3" s="201"/>
      <c r="S3" s="216"/>
      <c r="T3" s="112" t="s">
        <v>301</v>
      </c>
      <c r="U3" s="213" t="s">
        <v>338</v>
      </c>
      <c r="V3" s="201" t="s">
        <v>341</v>
      </c>
      <c r="W3" s="201"/>
      <c r="X3" s="201"/>
      <c r="Y3" s="216"/>
      <c r="Z3" s="112" t="s">
        <v>395</v>
      </c>
      <c r="AA3" s="229" t="s">
        <v>338</v>
      </c>
    </row>
    <row r="4" spans="1:27" ht="19.5" customHeight="1" thickTop="1" thickBot="1" x14ac:dyDescent="0.35">
      <c r="A4" s="235" t="s">
        <v>59</v>
      </c>
      <c r="B4" s="236"/>
      <c r="C4" s="236"/>
      <c r="D4" s="237"/>
      <c r="E4" s="235" t="s">
        <v>60</v>
      </c>
      <c r="F4" s="236"/>
      <c r="G4" s="236"/>
      <c r="H4" s="237"/>
      <c r="I4" s="238" t="s">
        <v>61</v>
      </c>
      <c r="J4" s="238" t="s">
        <v>62</v>
      </c>
      <c r="K4" s="238" t="s">
        <v>8</v>
      </c>
      <c r="L4" s="221" t="s">
        <v>15</v>
      </c>
      <c r="M4" s="221" t="s">
        <v>16</v>
      </c>
      <c r="N4" s="221" t="s">
        <v>17</v>
      </c>
      <c r="O4" s="242" t="s">
        <v>18</v>
      </c>
      <c r="P4" s="217" t="s">
        <v>15</v>
      </c>
      <c r="Q4" s="218"/>
      <c r="R4" s="221" t="s">
        <v>16</v>
      </c>
      <c r="S4" s="223" t="s">
        <v>17</v>
      </c>
      <c r="T4" s="224" t="s">
        <v>306</v>
      </c>
      <c r="U4" s="214"/>
      <c r="V4" s="217" t="s">
        <v>15</v>
      </c>
      <c r="W4" s="218"/>
      <c r="X4" s="221" t="s">
        <v>16</v>
      </c>
      <c r="Y4" s="223" t="s">
        <v>17</v>
      </c>
      <c r="Z4" s="224" t="s">
        <v>396</v>
      </c>
      <c r="AA4" s="229"/>
    </row>
    <row r="5" spans="1:27" ht="33" thickTop="1" thickBot="1" x14ac:dyDescent="0.35">
      <c r="A5" s="81" t="s">
        <v>63</v>
      </c>
      <c r="B5" s="81" t="s">
        <v>64</v>
      </c>
      <c r="C5" s="81" t="s">
        <v>65</v>
      </c>
      <c r="D5" s="82" t="s">
        <v>66</v>
      </c>
      <c r="E5" s="83" t="s">
        <v>67</v>
      </c>
      <c r="F5" s="84" t="s">
        <v>68</v>
      </c>
      <c r="G5" s="82" t="s">
        <v>69</v>
      </c>
      <c r="H5" s="84" t="s">
        <v>70</v>
      </c>
      <c r="I5" s="239"/>
      <c r="J5" s="239"/>
      <c r="K5" s="239"/>
      <c r="L5" s="222"/>
      <c r="M5" s="222"/>
      <c r="N5" s="222"/>
      <c r="O5" s="243"/>
      <c r="P5" s="219"/>
      <c r="Q5" s="220"/>
      <c r="R5" s="222"/>
      <c r="S5" s="217"/>
      <c r="T5" s="224"/>
      <c r="U5" s="215"/>
      <c r="V5" s="219"/>
      <c r="W5" s="220"/>
      <c r="X5" s="222"/>
      <c r="Y5" s="217"/>
      <c r="Z5" s="224"/>
      <c r="AA5" s="229"/>
    </row>
    <row r="6" spans="1:27" ht="192.75" customHeight="1" thickTop="1" thickBot="1" x14ac:dyDescent="0.35">
      <c r="A6" s="85"/>
      <c r="B6" s="85"/>
      <c r="C6" s="86"/>
      <c r="D6" s="85"/>
      <c r="E6" s="87" t="s">
        <v>71</v>
      </c>
      <c r="F6" s="87" t="s">
        <v>72</v>
      </c>
      <c r="G6" s="85" t="s">
        <v>73</v>
      </c>
      <c r="H6" s="85" t="s">
        <v>74</v>
      </c>
      <c r="I6" s="88">
        <v>44927</v>
      </c>
      <c r="J6" s="88">
        <v>45107</v>
      </c>
      <c r="K6" s="89" t="s">
        <v>272</v>
      </c>
      <c r="L6" s="90" t="s">
        <v>75</v>
      </c>
      <c r="M6" s="89" t="s">
        <v>76</v>
      </c>
      <c r="N6" s="91"/>
      <c r="O6" s="94" t="s">
        <v>77</v>
      </c>
      <c r="P6" s="225" t="s">
        <v>259</v>
      </c>
      <c r="Q6" s="226"/>
      <c r="R6" s="93" t="s">
        <v>260</v>
      </c>
      <c r="S6" s="111"/>
      <c r="T6" s="121" t="s">
        <v>307</v>
      </c>
      <c r="U6" s="240">
        <v>1</v>
      </c>
      <c r="V6" s="209" t="s">
        <v>374</v>
      </c>
      <c r="W6" s="210"/>
      <c r="X6" s="91"/>
      <c r="Y6" s="91"/>
      <c r="Z6" s="121" t="s">
        <v>378</v>
      </c>
      <c r="AA6" s="230">
        <v>1</v>
      </c>
    </row>
    <row r="7" spans="1:27"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227" t="s">
        <v>285</v>
      </c>
      <c r="Q7" s="228"/>
      <c r="R7" s="93" t="s">
        <v>284</v>
      </c>
      <c r="S7" s="111"/>
      <c r="T7" s="121" t="s">
        <v>308</v>
      </c>
      <c r="U7" s="241"/>
      <c r="V7" s="211"/>
      <c r="W7" s="212"/>
      <c r="X7" s="91"/>
      <c r="Y7" s="91"/>
      <c r="Z7" s="121" t="s">
        <v>378</v>
      </c>
      <c r="AA7" s="230"/>
    </row>
    <row r="8" spans="1:27" ht="17.25" thickTop="1" x14ac:dyDescent="0.3"/>
  </sheetData>
  <mergeCells count="29">
    <mergeCell ref="AA3:AA5"/>
    <mergeCell ref="Z4:Z5"/>
    <mergeCell ref="AA6:AA7"/>
    <mergeCell ref="A1:K2"/>
    <mergeCell ref="A3:K3"/>
    <mergeCell ref="A4:D4"/>
    <mergeCell ref="E4:H4"/>
    <mergeCell ref="I4:I5"/>
    <mergeCell ref="J4:J5"/>
    <mergeCell ref="K4:K5"/>
    <mergeCell ref="U6:U7"/>
    <mergeCell ref="O4:O5"/>
    <mergeCell ref="L3:N3"/>
    <mergeCell ref="L4:L5"/>
    <mergeCell ref="M4:M5"/>
    <mergeCell ref="N4:N5"/>
    <mergeCell ref="T4:T5"/>
    <mergeCell ref="P6:Q6"/>
    <mergeCell ref="P7:Q7"/>
    <mergeCell ref="P3:S3"/>
    <mergeCell ref="R4:R5"/>
    <mergeCell ref="S4:S5"/>
    <mergeCell ref="P4:Q5"/>
    <mergeCell ref="V6:W7"/>
    <mergeCell ref="U3:U5"/>
    <mergeCell ref="V3:Y3"/>
    <mergeCell ref="V4:W5"/>
    <mergeCell ref="X4:X5"/>
    <mergeCell ref="Y4:Y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5"/>
  <sheetViews>
    <sheetView zoomScale="70" zoomScaleNormal="70" workbookViewId="0">
      <pane ySplit="4" topLeftCell="A12" activePane="bottomLeft" state="frozen"/>
      <selection activeCell="N1" sqref="N1"/>
      <selection pane="bottomLeft" activeCell="A12" sqref="A12:A14"/>
    </sheetView>
  </sheetViews>
  <sheetFormatPr baseColWidth="10" defaultColWidth="11.42578125" defaultRowHeight="15" x14ac:dyDescent="0.25"/>
  <cols>
    <col min="1" max="1" width="32" customWidth="1"/>
    <col min="2" max="2" width="14.140625" customWidth="1"/>
    <col min="3" max="3" width="60.4257812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 min="17" max="17" width="18.42578125" customWidth="1"/>
    <col min="18" max="18" width="64.140625" customWidth="1"/>
    <col min="19" max="19" width="31.5703125" customWidth="1"/>
    <col min="20" max="20" width="45.85546875" customWidth="1"/>
    <col min="21" max="21" width="58.85546875" customWidth="1"/>
    <col min="22" max="22" width="26.85546875" customWidth="1"/>
    <col min="23" max="23" width="32.42578125" customWidth="1"/>
    <col min="24" max="24" width="76.5703125" customWidth="1"/>
    <col min="25" max="25" width="30.5703125" customWidth="1"/>
    <col min="26" max="26" width="33.140625" customWidth="1"/>
    <col min="27" max="27" width="70.7109375" style="101" customWidth="1"/>
    <col min="28" max="28" width="30.7109375" style="101" customWidth="1"/>
    <col min="29" max="16384" width="11.42578125" style="101"/>
  </cols>
  <sheetData>
    <row r="1" spans="1:28" ht="32.25" customHeight="1" thickTop="1" thickBot="1" x14ac:dyDescent="0.3">
      <c r="A1" s="203" t="s">
        <v>0</v>
      </c>
      <c r="B1" s="203"/>
      <c r="C1" s="203"/>
      <c r="D1" s="203"/>
      <c r="E1" s="203"/>
      <c r="F1" s="203"/>
      <c r="G1" s="203"/>
      <c r="H1" s="203"/>
      <c r="I1" s="203"/>
      <c r="J1" s="203"/>
      <c r="K1" s="203"/>
    </row>
    <row r="2" spans="1:28" ht="54" customHeight="1" thickTop="1" thickBot="1" x14ac:dyDescent="0.3">
      <c r="A2" s="203"/>
      <c r="B2" s="203"/>
      <c r="C2" s="203"/>
      <c r="D2" s="203"/>
      <c r="E2" s="203"/>
      <c r="F2" s="203"/>
      <c r="G2" s="203"/>
      <c r="H2" s="203"/>
      <c r="I2" s="203"/>
      <c r="J2" s="203"/>
      <c r="K2" s="203"/>
    </row>
    <row r="3" spans="1:28" ht="52.5" customHeight="1" thickTop="1" thickBot="1" x14ac:dyDescent="0.3">
      <c r="A3" s="254" t="s">
        <v>81</v>
      </c>
      <c r="B3" s="254"/>
      <c r="C3" s="254"/>
      <c r="D3" s="254"/>
      <c r="E3" s="254"/>
      <c r="F3" s="254"/>
      <c r="G3" s="254"/>
      <c r="H3" s="254"/>
      <c r="I3" s="254"/>
      <c r="J3" s="254"/>
      <c r="K3" s="254"/>
      <c r="L3" s="201" t="s">
        <v>2</v>
      </c>
      <c r="M3" s="201"/>
      <c r="N3" s="201"/>
      <c r="O3" s="216"/>
      <c r="P3" s="76" t="s">
        <v>3</v>
      </c>
      <c r="Q3" s="201" t="s">
        <v>241</v>
      </c>
      <c r="R3" s="201"/>
      <c r="S3" s="201"/>
      <c r="T3" s="201"/>
      <c r="U3" s="76" t="s">
        <v>301</v>
      </c>
      <c r="V3" s="252" t="s">
        <v>338</v>
      </c>
      <c r="W3" s="201" t="s">
        <v>341</v>
      </c>
      <c r="X3" s="201"/>
      <c r="Y3" s="201"/>
      <c r="Z3" s="216"/>
      <c r="AA3" s="112" t="s">
        <v>395</v>
      </c>
      <c r="AB3" s="202" t="s">
        <v>338</v>
      </c>
    </row>
    <row r="4" spans="1:28" ht="47.1" customHeight="1" thickTop="1" thickBot="1" x14ac:dyDescent="0.3">
      <c r="A4" s="41" t="s">
        <v>4</v>
      </c>
      <c r="B4" s="251" t="s">
        <v>5</v>
      </c>
      <c r="C4" s="251"/>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c r="U4" s="40" t="s">
        <v>306</v>
      </c>
      <c r="V4" s="253"/>
      <c r="W4" s="154" t="s">
        <v>14</v>
      </c>
      <c r="X4" s="154" t="s">
        <v>15</v>
      </c>
      <c r="Y4" s="154" t="s">
        <v>16</v>
      </c>
      <c r="Z4" s="175" t="s">
        <v>17</v>
      </c>
      <c r="AA4" s="174" t="s">
        <v>396</v>
      </c>
      <c r="AB4" s="202"/>
    </row>
    <row r="5" spans="1:28" ht="158.25" customHeight="1" thickTop="1" thickBot="1" x14ac:dyDescent="0.35">
      <c r="A5" s="248"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257</v>
      </c>
      <c r="S5" s="9" t="s">
        <v>86</v>
      </c>
      <c r="T5" s="115" t="s">
        <v>310</v>
      </c>
      <c r="U5" s="70" t="s">
        <v>309</v>
      </c>
      <c r="V5" s="132">
        <f>((L5+Q5)/D5)</f>
        <v>0.66666666666666663</v>
      </c>
      <c r="W5" s="5">
        <v>1</v>
      </c>
      <c r="X5" s="70" t="s">
        <v>344</v>
      </c>
      <c r="Y5" s="9" t="s">
        <v>86</v>
      </c>
      <c r="Z5" s="183"/>
      <c r="AA5" s="149" t="s">
        <v>381</v>
      </c>
      <c r="AB5" s="230">
        <f>((Q5+W5+L5)/D5)</f>
        <v>1</v>
      </c>
    </row>
    <row r="6" spans="1:28" ht="234" customHeight="1" thickTop="1" thickBot="1" x14ac:dyDescent="0.35">
      <c r="A6" s="250"/>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258</v>
      </c>
      <c r="S6" s="9" t="s">
        <v>261</v>
      </c>
      <c r="T6" s="113"/>
      <c r="U6" s="70" t="s">
        <v>311</v>
      </c>
      <c r="V6" s="165">
        <f t="shared" ref="V6:V14" si="0">((L6+Q6)/D6)</f>
        <v>1</v>
      </c>
      <c r="W6" s="162"/>
      <c r="X6" s="162"/>
      <c r="Y6" s="162"/>
      <c r="Z6" s="183"/>
      <c r="AA6" s="149" t="s">
        <v>378</v>
      </c>
      <c r="AB6" s="230">
        <f t="shared" ref="AB6:AB14" si="1">((Q6+W6+L6)/D6)</f>
        <v>1</v>
      </c>
    </row>
    <row r="7" spans="1:28" ht="188.25" customHeight="1" thickTop="1" thickBot="1" x14ac:dyDescent="0.35">
      <c r="A7" s="248"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262</v>
      </c>
      <c r="S7" s="9"/>
      <c r="T7" s="113"/>
      <c r="U7" s="70" t="s">
        <v>312</v>
      </c>
      <c r="V7" s="165">
        <f t="shared" si="0"/>
        <v>1</v>
      </c>
      <c r="W7" s="162"/>
      <c r="X7" s="162"/>
      <c r="Y7" s="162"/>
      <c r="Z7" s="183"/>
      <c r="AA7" s="149" t="s">
        <v>377</v>
      </c>
      <c r="AB7" s="230">
        <f t="shared" si="1"/>
        <v>1</v>
      </c>
    </row>
    <row r="8" spans="1:28" ht="213" customHeight="1" thickTop="1" thickBot="1" x14ac:dyDescent="0.35">
      <c r="A8" s="249"/>
      <c r="B8" s="96" t="s">
        <v>107</v>
      </c>
      <c r="C8" s="35" t="s">
        <v>108</v>
      </c>
      <c r="D8" s="5">
        <v>1</v>
      </c>
      <c r="E8" s="5" t="s">
        <v>109</v>
      </c>
      <c r="F8" s="18" t="s">
        <v>103</v>
      </c>
      <c r="G8" s="95">
        <v>44927</v>
      </c>
      <c r="H8" s="95">
        <v>45168</v>
      </c>
      <c r="I8" s="5"/>
      <c r="J8" s="49">
        <v>1</v>
      </c>
      <c r="K8" s="49"/>
      <c r="L8" s="71"/>
      <c r="M8" s="71"/>
      <c r="N8" s="71"/>
      <c r="O8" s="71"/>
      <c r="P8" s="98" t="s">
        <v>31</v>
      </c>
      <c r="Q8" s="5">
        <v>1</v>
      </c>
      <c r="R8" s="70" t="s">
        <v>264</v>
      </c>
      <c r="S8" s="9" t="s">
        <v>263</v>
      </c>
      <c r="T8" s="113"/>
      <c r="U8" s="116" t="s">
        <v>313</v>
      </c>
      <c r="V8" s="165">
        <f t="shared" si="0"/>
        <v>1</v>
      </c>
      <c r="W8" s="162"/>
      <c r="X8" s="162"/>
      <c r="Y8" s="162"/>
      <c r="Z8" s="183"/>
      <c r="AA8" s="149" t="s">
        <v>378</v>
      </c>
      <c r="AB8" s="230">
        <f t="shared" si="1"/>
        <v>1</v>
      </c>
    </row>
    <row r="9" spans="1:28" ht="165" customHeight="1" thickTop="1" thickBot="1" x14ac:dyDescent="0.35">
      <c r="A9" s="250"/>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265</v>
      </c>
      <c r="S9" s="9" t="s">
        <v>115</v>
      </c>
      <c r="T9" s="113"/>
      <c r="U9" s="70" t="s">
        <v>314</v>
      </c>
      <c r="V9" s="132">
        <v>0.66659999999999997</v>
      </c>
      <c r="W9" s="5">
        <v>1</v>
      </c>
      <c r="X9" s="70" t="s">
        <v>346</v>
      </c>
      <c r="Y9" s="9" t="s">
        <v>345</v>
      </c>
      <c r="Z9" s="183"/>
      <c r="AA9" s="149" t="s">
        <v>382</v>
      </c>
      <c r="AB9" s="230">
        <v>1</v>
      </c>
    </row>
    <row r="10" spans="1:28" ht="156" customHeight="1" thickTop="1" thickBot="1" x14ac:dyDescent="0.35">
      <c r="A10" s="246"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266</v>
      </c>
      <c r="S10" s="9" t="s">
        <v>220</v>
      </c>
      <c r="T10" s="113"/>
      <c r="U10" s="116" t="s">
        <v>315</v>
      </c>
      <c r="V10" s="132">
        <f t="shared" si="0"/>
        <v>0.5</v>
      </c>
      <c r="W10" s="5">
        <v>1</v>
      </c>
      <c r="X10" s="70" t="s">
        <v>347</v>
      </c>
      <c r="Y10" s="9" t="s">
        <v>348</v>
      </c>
      <c r="Z10" s="183"/>
      <c r="AA10" s="149" t="s">
        <v>383</v>
      </c>
      <c r="AB10" s="230">
        <f t="shared" si="1"/>
        <v>1</v>
      </c>
    </row>
    <row r="11" spans="1:28" ht="335.45" customHeight="1" thickTop="1" thickBot="1" x14ac:dyDescent="0.35">
      <c r="A11" s="247"/>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282</v>
      </c>
      <c r="S11" s="44" t="s">
        <v>283</v>
      </c>
      <c r="T11" s="117" t="s">
        <v>271</v>
      </c>
      <c r="U11" s="133" t="s">
        <v>316</v>
      </c>
      <c r="V11" s="155">
        <f t="shared" si="0"/>
        <v>0</v>
      </c>
      <c r="W11" s="5">
        <v>2</v>
      </c>
      <c r="X11" s="70" t="s">
        <v>353</v>
      </c>
      <c r="Y11" s="70" t="s">
        <v>352</v>
      </c>
      <c r="Z11" s="183"/>
      <c r="AA11" s="186" t="s">
        <v>384</v>
      </c>
      <c r="AB11" s="230">
        <f>((Q11+W11+L11)/D11)</f>
        <v>1</v>
      </c>
    </row>
    <row r="12" spans="1:28" ht="87" customHeight="1" thickTop="1" thickBot="1" x14ac:dyDescent="0.35">
      <c r="A12" s="246"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114"/>
      <c r="U12" s="66" t="s">
        <v>31</v>
      </c>
      <c r="V12" s="155">
        <f t="shared" si="0"/>
        <v>0</v>
      </c>
      <c r="W12" s="5">
        <v>1</v>
      </c>
      <c r="X12" s="70" t="s">
        <v>385</v>
      </c>
      <c r="Y12" s="9" t="s">
        <v>386</v>
      </c>
      <c r="Z12" s="184"/>
      <c r="AA12" s="149" t="s">
        <v>385</v>
      </c>
      <c r="AB12" s="230">
        <f t="shared" si="1"/>
        <v>1</v>
      </c>
    </row>
    <row r="13" spans="1:28" ht="138" customHeight="1" thickTop="1" thickBot="1" x14ac:dyDescent="0.35">
      <c r="A13" s="246"/>
      <c r="B13" s="105" t="s">
        <v>129</v>
      </c>
      <c r="C13" s="35" t="s">
        <v>130</v>
      </c>
      <c r="D13" s="5">
        <v>3</v>
      </c>
      <c r="E13" s="5" t="s">
        <v>131</v>
      </c>
      <c r="F13" s="18" t="s">
        <v>46</v>
      </c>
      <c r="G13" s="95">
        <v>45017</v>
      </c>
      <c r="H13" s="95">
        <v>45291</v>
      </c>
      <c r="I13" s="5">
        <v>1</v>
      </c>
      <c r="J13" s="49">
        <v>1</v>
      </c>
      <c r="K13" s="49">
        <v>1</v>
      </c>
      <c r="L13" s="49">
        <v>1</v>
      </c>
      <c r="M13" s="102" t="s">
        <v>132</v>
      </c>
      <c r="N13" s="71"/>
      <c r="O13" s="61"/>
      <c r="P13" s="102" t="s">
        <v>133</v>
      </c>
      <c r="Q13" s="5">
        <v>1</v>
      </c>
      <c r="R13" s="70" t="s">
        <v>268</v>
      </c>
      <c r="S13" s="9" t="s">
        <v>267</v>
      </c>
      <c r="T13" s="113"/>
      <c r="U13" s="116" t="s">
        <v>317</v>
      </c>
      <c r="V13" s="132">
        <f t="shared" si="0"/>
        <v>0.66666666666666663</v>
      </c>
      <c r="W13" s="5">
        <v>1</v>
      </c>
      <c r="X13" s="70" t="s">
        <v>349</v>
      </c>
      <c r="Y13" s="9" t="s">
        <v>267</v>
      </c>
      <c r="Z13" s="183"/>
      <c r="AA13" s="149" t="s">
        <v>387</v>
      </c>
      <c r="AB13" s="230">
        <f t="shared" si="1"/>
        <v>1</v>
      </c>
    </row>
    <row r="14" spans="1:28" ht="153.75" customHeight="1" thickTop="1" thickBot="1" x14ac:dyDescent="0.35">
      <c r="A14" s="247"/>
      <c r="B14" s="105" t="s">
        <v>134</v>
      </c>
      <c r="C14" s="35" t="s">
        <v>135</v>
      </c>
      <c r="D14" s="5">
        <v>3</v>
      </c>
      <c r="E14" s="5" t="s">
        <v>136</v>
      </c>
      <c r="F14" s="18" t="s">
        <v>46</v>
      </c>
      <c r="G14" s="95">
        <v>45017</v>
      </c>
      <c r="H14" s="95">
        <v>45291</v>
      </c>
      <c r="I14" s="5">
        <v>1</v>
      </c>
      <c r="J14" s="49">
        <v>1</v>
      </c>
      <c r="K14" s="49">
        <v>1</v>
      </c>
      <c r="L14" s="49">
        <v>1</v>
      </c>
      <c r="M14" s="102" t="s">
        <v>137</v>
      </c>
      <c r="N14" s="71"/>
      <c r="O14" s="61"/>
      <c r="P14" s="102" t="s">
        <v>133</v>
      </c>
      <c r="Q14" s="5">
        <v>1</v>
      </c>
      <c r="R14" s="70" t="s">
        <v>269</v>
      </c>
      <c r="S14" s="9" t="s">
        <v>220</v>
      </c>
      <c r="T14" s="113"/>
      <c r="U14" s="116" t="s">
        <v>318</v>
      </c>
      <c r="V14" s="132">
        <f t="shared" si="0"/>
        <v>0.66666666666666663</v>
      </c>
      <c r="W14" s="5">
        <v>1</v>
      </c>
      <c r="X14" s="70" t="s">
        <v>350</v>
      </c>
      <c r="Y14" s="9" t="s">
        <v>351</v>
      </c>
      <c r="Z14" s="183"/>
      <c r="AA14" s="149" t="s">
        <v>388</v>
      </c>
      <c r="AB14" s="230">
        <f t="shared" si="1"/>
        <v>1</v>
      </c>
    </row>
    <row r="15" spans="1:28" ht="24" thickTop="1" x14ac:dyDescent="0.25">
      <c r="V15" s="137">
        <f>(V5+V6+V7+V8+V9+V10+V11+V12+V13+V14)/10</f>
        <v>0.6166600000000001</v>
      </c>
      <c r="AA15" s="163"/>
      <c r="AB15" s="137">
        <f>(AB5+AB6+AB7+AB8+AB9+AB10+AB11+AB12+AB13+AB14)/10</f>
        <v>1</v>
      </c>
    </row>
  </sheetData>
  <protectedRanges>
    <protectedRange sqref="F7:F11 F13:F14" name="Planeacion_1"/>
    <protectedRange sqref="F12" name="Planeacion_1_1"/>
    <protectedRange sqref="E5" name="Planeacion_1_2"/>
  </protectedRanges>
  <mergeCells count="17">
    <mergeCell ref="AB7:AB8"/>
    <mergeCell ref="AB9:AB10"/>
    <mergeCell ref="AB11:AB12"/>
    <mergeCell ref="AB13:AB14"/>
    <mergeCell ref="AB3:AB4"/>
    <mergeCell ref="A1:K2"/>
    <mergeCell ref="W3:Z3"/>
    <mergeCell ref="A12:A14"/>
    <mergeCell ref="A10:A11"/>
    <mergeCell ref="A7:A9"/>
    <mergeCell ref="B4:C4"/>
    <mergeCell ref="A5:A6"/>
    <mergeCell ref="V3:V4"/>
    <mergeCell ref="Q3:T3"/>
    <mergeCell ref="L3:O3"/>
    <mergeCell ref="A3:K3"/>
    <mergeCell ref="AB5:AB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3"/>
  <sheetViews>
    <sheetView topLeftCell="Q6" zoomScale="80" zoomScaleNormal="80" workbookViewId="0">
      <selection activeCell="X9" sqref="X9"/>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7" width="11.42578125" style="6" customWidth="1"/>
    <col min="18" max="18" width="50.140625" style="6" customWidth="1"/>
    <col min="19" max="19" width="28.7109375" style="6" customWidth="1"/>
    <col min="20" max="20" width="40.7109375" style="6" customWidth="1"/>
    <col min="21" max="21" width="70.7109375" style="6" customWidth="1"/>
    <col min="22" max="22" width="30.7109375" style="6" customWidth="1"/>
    <col min="23" max="23" width="11.85546875" style="6" customWidth="1"/>
    <col min="24" max="24" width="60.85546875" style="6" customWidth="1"/>
    <col min="25" max="25" width="22.42578125" style="6" customWidth="1"/>
    <col min="26" max="26" width="29.42578125" style="6" customWidth="1"/>
    <col min="27" max="27" width="70.7109375" style="6" customWidth="1"/>
    <col min="28" max="28" width="30.7109375" style="6" customWidth="1"/>
    <col min="29" max="16384" width="11.42578125" style="6"/>
  </cols>
  <sheetData>
    <row r="1" spans="1:28" ht="45.75" customHeight="1" thickTop="1" thickBot="1" x14ac:dyDescent="0.35">
      <c r="A1" s="203" t="s">
        <v>0</v>
      </c>
      <c r="B1" s="203"/>
      <c r="C1" s="203"/>
      <c r="D1" s="203"/>
      <c r="E1" s="203"/>
      <c r="F1" s="203"/>
      <c r="G1" s="203"/>
      <c r="H1" s="203"/>
      <c r="I1" s="203"/>
      <c r="J1" s="203"/>
      <c r="K1" s="203"/>
    </row>
    <row r="2" spans="1:28" ht="45.75" customHeight="1" thickTop="1" thickBot="1" x14ac:dyDescent="0.35">
      <c r="A2" s="203"/>
      <c r="B2" s="203"/>
      <c r="C2" s="203"/>
      <c r="D2" s="203"/>
      <c r="E2" s="203"/>
      <c r="F2" s="203"/>
      <c r="G2" s="203"/>
      <c r="H2" s="203"/>
      <c r="I2" s="203"/>
      <c r="J2" s="203"/>
      <c r="K2" s="203"/>
    </row>
    <row r="3" spans="1:28" ht="65.25" customHeight="1" thickTop="1" thickBot="1" x14ac:dyDescent="0.35">
      <c r="A3" s="258" t="s">
        <v>138</v>
      </c>
      <c r="B3" s="259"/>
      <c r="C3" s="259"/>
      <c r="D3" s="259"/>
      <c r="E3" s="259"/>
      <c r="F3" s="259"/>
      <c r="G3" s="259"/>
      <c r="H3" s="259"/>
      <c r="I3" s="259"/>
      <c r="J3" s="259"/>
      <c r="K3" s="260"/>
      <c r="L3" s="201" t="s">
        <v>2</v>
      </c>
      <c r="M3" s="201"/>
      <c r="N3" s="201"/>
      <c r="O3" s="201"/>
      <c r="P3" s="76" t="s">
        <v>3</v>
      </c>
      <c r="Q3" s="201" t="s">
        <v>241</v>
      </c>
      <c r="R3" s="201"/>
      <c r="S3" s="201"/>
      <c r="T3" s="201"/>
      <c r="U3" s="76" t="s">
        <v>301</v>
      </c>
      <c r="V3" s="267" t="s">
        <v>338</v>
      </c>
      <c r="W3" s="201" t="s">
        <v>341</v>
      </c>
      <c r="X3" s="201"/>
      <c r="Y3" s="201"/>
      <c r="Z3" s="216"/>
      <c r="AA3" s="112" t="s">
        <v>395</v>
      </c>
      <c r="AB3" s="202" t="s">
        <v>338</v>
      </c>
    </row>
    <row r="4" spans="1:28" ht="18" customHeight="1" thickTop="1" thickBot="1" x14ac:dyDescent="0.35">
      <c r="A4" s="261" t="s">
        <v>139</v>
      </c>
      <c r="B4" s="264" t="s">
        <v>5</v>
      </c>
      <c r="C4" s="264"/>
      <c r="D4" s="266" t="s">
        <v>140</v>
      </c>
      <c r="E4" s="261" t="s">
        <v>7</v>
      </c>
      <c r="F4" s="264" t="s">
        <v>141</v>
      </c>
      <c r="G4" s="261" t="s">
        <v>9</v>
      </c>
      <c r="H4" s="261" t="s">
        <v>10</v>
      </c>
      <c r="I4" s="257" t="s">
        <v>11</v>
      </c>
      <c r="J4" s="257" t="s">
        <v>12</v>
      </c>
      <c r="K4" s="257" t="s">
        <v>13</v>
      </c>
      <c r="L4" s="222" t="s">
        <v>14</v>
      </c>
      <c r="M4" s="222" t="s">
        <v>15</v>
      </c>
      <c r="N4" s="222" t="s">
        <v>16</v>
      </c>
      <c r="O4" s="222" t="s">
        <v>17</v>
      </c>
      <c r="P4" s="255" t="s">
        <v>18</v>
      </c>
      <c r="Q4" s="217" t="s">
        <v>14</v>
      </c>
      <c r="R4" s="217" t="s">
        <v>15</v>
      </c>
      <c r="S4" s="217" t="s">
        <v>16</v>
      </c>
      <c r="T4" s="217" t="s">
        <v>17</v>
      </c>
      <c r="U4" s="255" t="s">
        <v>319</v>
      </c>
      <c r="V4" s="268"/>
      <c r="W4" s="217" t="s">
        <v>14</v>
      </c>
      <c r="X4" s="217" t="s">
        <v>15</v>
      </c>
      <c r="Y4" s="217" t="s">
        <v>16</v>
      </c>
      <c r="Z4" s="217" t="s">
        <v>17</v>
      </c>
      <c r="AA4" s="224" t="s">
        <v>396</v>
      </c>
      <c r="AB4" s="202"/>
    </row>
    <row r="5" spans="1:28" ht="15.75" customHeight="1" thickTop="1" thickBot="1" x14ac:dyDescent="0.35">
      <c r="A5" s="262"/>
      <c r="B5" s="265"/>
      <c r="C5" s="265"/>
      <c r="D5" s="264"/>
      <c r="E5" s="262"/>
      <c r="F5" s="265"/>
      <c r="G5" s="262"/>
      <c r="H5" s="262"/>
      <c r="I5" s="251"/>
      <c r="J5" s="251">
        <v>1</v>
      </c>
      <c r="K5" s="251">
        <v>1</v>
      </c>
      <c r="L5" s="256"/>
      <c r="M5" s="256"/>
      <c r="N5" s="256"/>
      <c r="O5" s="256"/>
      <c r="P5" s="251"/>
      <c r="Q5" s="219"/>
      <c r="R5" s="219"/>
      <c r="S5" s="219"/>
      <c r="T5" s="219"/>
      <c r="U5" s="251"/>
      <c r="V5" s="269"/>
      <c r="W5" s="219"/>
      <c r="X5" s="219"/>
      <c r="Y5" s="219"/>
      <c r="Z5" s="219"/>
      <c r="AA5" s="224"/>
      <c r="AB5" s="202"/>
    </row>
    <row r="6" spans="1:28"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286</v>
      </c>
      <c r="S6" s="37" t="s">
        <v>287</v>
      </c>
      <c r="T6" s="109"/>
      <c r="U6" s="120" t="s">
        <v>320</v>
      </c>
      <c r="V6" s="166">
        <f>((L6+Q6)/D6)</f>
        <v>1</v>
      </c>
      <c r="W6" s="91"/>
      <c r="X6" s="91"/>
      <c r="Y6" s="91"/>
      <c r="Z6" s="182"/>
      <c r="AA6" s="191" t="s">
        <v>389</v>
      </c>
      <c r="AB6" s="166">
        <f>((Q6+W6+L6)/D6)</f>
        <v>1</v>
      </c>
    </row>
    <row r="7" spans="1:28" ht="188.1" customHeight="1" thickTop="1" thickBot="1" x14ac:dyDescent="0.35">
      <c r="A7" s="263" t="s">
        <v>146</v>
      </c>
      <c r="B7" s="53" t="s">
        <v>27</v>
      </c>
      <c r="C7" s="44" t="s">
        <v>147</v>
      </c>
      <c r="D7" s="52">
        <v>2</v>
      </c>
      <c r="E7" s="45" t="s">
        <v>290</v>
      </c>
      <c r="F7" s="52" t="s">
        <v>145</v>
      </c>
      <c r="G7" s="48">
        <v>45047</v>
      </c>
      <c r="H7" s="48">
        <v>45291</v>
      </c>
      <c r="I7" s="3"/>
      <c r="J7" s="37">
        <v>1</v>
      </c>
      <c r="K7" s="37">
        <v>1</v>
      </c>
      <c r="L7" s="37"/>
      <c r="M7" s="37"/>
      <c r="N7" s="37"/>
      <c r="O7" s="37"/>
      <c r="P7" s="74" t="s">
        <v>31</v>
      </c>
      <c r="Q7" s="78"/>
      <c r="R7" s="72" t="s">
        <v>291</v>
      </c>
      <c r="S7" s="151" t="s">
        <v>289</v>
      </c>
      <c r="T7" s="152" t="s">
        <v>288</v>
      </c>
      <c r="U7" s="121" t="s">
        <v>321</v>
      </c>
      <c r="V7" s="138">
        <f t="shared" ref="V7:V9" si="0">((L7+Q7)/D7)</f>
        <v>0</v>
      </c>
      <c r="W7" s="172">
        <v>2</v>
      </c>
      <c r="X7" s="121" t="s">
        <v>363</v>
      </c>
      <c r="Y7" s="121" t="s">
        <v>364</v>
      </c>
      <c r="Z7" s="182"/>
      <c r="AA7" s="185" t="s">
        <v>390</v>
      </c>
      <c r="AB7" s="166">
        <f t="shared" ref="AB7:AB9" si="1">((Q7+W7+L7)/D7)</f>
        <v>1</v>
      </c>
    </row>
    <row r="8" spans="1:28" ht="160.5" customHeight="1" thickTop="1" thickBot="1" x14ac:dyDescent="0.35">
      <c r="A8" s="263"/>
      <c r="B8" s="53" t="s">
        <v>32</v>
      </c>
      <c r="C8" s="54" t="s">
        <v>148</v>
      </c>
      <c r="D8" s="55">
        <v>1</v>
      </c>
      <c r="E8" s="45" t="s">
        <v>149</v>
      </c>
      <c r="F8" s="52" t="s">
        <v>145</v>
      </c>
      <c r="G8" s="48">
        <v>45170</v>
      </c>
      <c r="H8" s="48">
        <v>45291</v>
      </c>
      <c r="I8" s="3"/>
      <c r="J8" s="37"/>
      <c r="K8" s="37">
        <v>1</v>
      </c>
      <c r="L8" s="37"/>
      <c r="M8" s="37"/>
      <c r="N8" s="37"/>
      <c r="O8" s="37"/>
      <c r="P8" s="74" t="s">
        <v>31</v>
      </c>
      <c r="Q8" s="61"/>
      <c r="R8" s="72" t="s">
        <v>293</v>
      </c>
      <c r="S8" s="37" t="s">
        <v>322</v>
      </c>
      <c r="T8" s="119"/>
      <c r="U8" s="121" t="s">
        <v>323</v>
      </c>
      <c r="V8" s="138">
        <f t="shared" si="0"/>
        <v>0</v>
      </c>
      <c r="W8" s="172">
        <v>1</v>
      </c>
      <c r="X8" s="121" t="s">
        <v>365</v>
      </c>
      <c r="Y8" s="172" t="s">
        <v>366</v>
      </c>
      <c r="Z8" s="182"/>
      <c r="AA8" s="121" t="s">
        <v>391</v>
      </c>
      <c r="AB8" s="166">
        <f t="shared" si="1"/>
        <v>1</v>
      </c>
    </row>
    <row r="9" spans="1:28"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243</v>
      </c>
      <c r="Q9" s="61"/>
      <c r="R9" s="72" t="s">
        <v>294</v>
      </c>
      <c r="S9" s="72" t="s">
        <v>292</v>
      </c>
      <c r="T9" s="122"/>
      <c r="U9" s="121" t="s">
        <v>324</v>
      </c>
      <c r="V9" s="139">
        <f t="shared" si="0"/>
        <v>0.5</v>
      </c>
      <c r="W9" s="172">
        <v>1</v>
      </c>
      <c r="X9" s="121" t="s">
        <v>367</v>
      </c>
      <c r="Y9" s="121" t="s">
        <v>368</v>
      </c>
      <c r="Z9" s="182"/>
      <c r="AA9" s="185" t="s">
        <v>392</v>
      </c>
      <c r="AB9" s="166">
        <f t="shared" si="1"/>
        <v>1</v>
      </c>
    </row>
    <row r="10" spans="1:28" ht="24" thickTop="1" x14ac:dyDescent="0.3">
      <c r="V10" s="153">
        <f>(V6+V7+V8+V9)/4</f>
        <v>0.375</v>
      </c>
      <c r="AB10" s="193">
        <f>(AB6+AB7+AB8+AB9)/4</f>
        <v>1</v>
      </c>
    </row>
    <row r="12" spans="1:28" ht="30" customHeight="1" x14ac:dyDescent="0.3"/>
    <row r="13" spans="1:28" ht="36.75" customHeight="1" x14ac:dyDescent="0.3"/>
  </sheetData>
  <mergeCells count="33">
    <mergeCell ref="AB3:AB5"/>
    <mergeCell ref="AA4:AA5"/>
    <mergeCell ref="V3:V5"/>
    <mergeCell ref="U4:U5"/>
    <mergeCell ref="Q3:T3"/>
    <mergeCell ref="Q4:Q5"/>
    <mergeCell ref="R4:R5"/>
    <mergeCell ref="S4:S5"/>
    <mergeCell ref="T4:T5"/>
    <mergeCell ref="W3:Z3"/>
    <mergeCell ref="W4:W5"/>
    <mergeCell ref="X4:X5"/>
    <mergeCell ref="Y4:Y5"/>
    <mergeCell ref="Z4:Z5"/>
    <mergeCell ref="A7:A8"/>
    <mergeCell ref="A4:A5"/>
    <mergeCell ref="B4:C5"/>
    <mergeCell ref="E4:E5"/>
    <mergeCell ref="F4:F5"/>
    <mergeCell ref="D4:D5"/>
    <mergeCell ref="I4:I5"/>
    <mergeCell ref="J4:J5"/>
    <mergeCell ref="K4:K5"/>
    <mergeCell ref="A3:K3"/>
    <mergeCell ref="A1:K2"/>
    <mergeCell ref="G4:G5"/>
    <mergeCell ref="H4:H5"/>
    <mergeCell ref="P4:P5"/>
    <mergeCell ref="L3:O3"/>
    <mergeCell ref="L4:L5"/>
    <mergeCell ref="M4:M5"/>
    <mergeCell ref="N4:N5"/>
    <mergeCell ref="O4:O5"/>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8"/>
  <sheetViews>
    <sheetView topLeftCell="B15" zoomScale="83" zoomScaleNormal="83" workbookViewId="0">
      <selection activeCell="C17" sqref="C17"/>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7" width="16.140625" style="6" customWidth="1"/>
    <col min="18" max="18" width="59.7109375" style="6" customWidth="1"/>
    <col min="19" max="19" width="38" style="11" customWidth="1"/>
    <col min="20" max="20" width="38.85546875" style="6" customWidth="1"/>
    <col min="21" max="21" width="70.7109375" style="6" customWidth="1"/>
    <col min="22" max="22" width="30.7109375" style="6" customWidth="1"/>
    <col min="23" max="23" width="17.140625" style="6" customWidth="1"/>
    <col min="24" max="24" width="111.42578125" style="6" customWidth="1"/>
    <col min="25" max="25" width="26.7109375" style="6" customWidth="1"/>
    <col min="26" max="26" width="25.140625" style="6" customWidth="1"/>
    <col min="27" max="27" width="70.7109375" style="6" customWidth="1"/>
    <col min="28" max="28" width="30.7109375" style="6" customWidth="1"/>
    <col min="29" max="16384" width="11.42578125" style="6"/>
  </cols>
  <sheetData>
    <row r="1" spans="1:28" ht="42.75" customHeight="1" thickTop="1" thickBot="1" x14ac:dyDescent="0.35">
      <c r="A1" s="203" t="s">
        <v>0</v>
      </c>
      <c r="B1" s="203"/>
      <c r="C1" s="203"/>
      <c r="D1" s="203"/>
      <c r="E1" s="203"/>
      <c r="F1" s="203"/>
      <c r="G1" s="203"/>
      <c r="H1" s="203"/>
      <c r="I1" s="203"/>
      <c r="J1" s="203"/>
      <c r="K1" s="203"/>
    </row>
    <row r="2" spans="1:28" ht="44.25" customHeight="1" thickTop="1" thickBot="1" x14ac:dyDescent="0.35">
      <c r="A2" s="203"/>
      <c r="B2" s="203"/>
      <c r="C2" s="203"/>
      <c r="D2" s="203"/>
      <c r="E2" s="203"/>
      <c r="F2" s="203"/>
      <c r="G2" s="203"/>
      <c r="H2" s="203"/>
      <c r="I2" s="203"/>
      <c r="J2" s="203"/>
      <c r="K2" s="203"/>
    </row>
    <row r="3" spans="1:28" ht="68.25" customHeight="1" thickTop="1" thickBot="1" x14ac:dyDescent="0.35">
      <c r="A3" s="284" t="s">
        <v>155</v>
      </c>
      <c r="B3" s="285"/>
      <c r="C3" s="285"/>
      <c r="D3" s="285"/>
      <c r="E3" s="285"/>
      <c r="F3" s="285"/>
      <c r="G3" s="285"/>
      <c r="H3" s="285"/>
      <c r="I3" s="285"/>
      <c r="J3" s="285"/>
      <c r="K3" s="286"/>
      <c r="L3" s="201" t="s">
        <v>2</v>
      </c>
      <c r="M3" s="201"/>
      <c r="N3" s="201"/>
      <c r="O3" s="201"/>
      <c r="P3" s="76" t="s">
        <v>3</v>
      </c>
      <c r="Q3" s="201" t="s">
        <v>241</v>
      </c>
      <c r="R3" s="201"/>
      <c r="S3" s="201"/>
      <c r="T3" s="201"/>
      <c r="U3" s="76" t="s">
        <v>301</v>
      </c>
      <c r="V3" s="277" t="s">
        <v>338</v>
      </c>
      <c r="W3" s="270" t="s">
        <v>341</v>
      </c>
      <c r="X3" s="270"/>
      <c r="Y3" s="270"/>
      <c r="Z3" s="271"/>
      <c r="AA3" s="112" t="s">
        <v>395</v>
      </c>
      <c r="AB3" s="276" t="s">
        <v>338</v>
      </c>
    </row>
    <row r="4" spans="1:28" ht="15.75" customHeight="1" thickTop="1" thickBot="1" x14ac:dyDescent="0.35">
      <c r="A4" s="264" t="s">
        <v>139</v>
      </c>
      <c r="B4" s="264" t="s">
        <v>5</v>
      </c>
      <c r="C4" s="264"/>
      <c r="D4" s="266" t="s">
        <v>140</v>
      </c>
      <c r="E4" s="261" t="s">
        <v>7</v>
      </c>
      <c r="F4" s="264" t="s">
        <v>141</v>
      </c>
      <c r="G4" s="261" t="s">
        <v>156</v>
      </c>
      <c r="H4" s="261" t="s">
        <v>10</v>
      </c>
      <c r="I4" s="257" t="s">
        <v>11</v>
      </c>
      <c r="J4" s="257" t="s">
        <v>12</v>
      </c>
      <c r="K4" s="257" t="s">
        <v>13</v>
      </c>
      <c r="L4" s="222" t="s">
        <v>14</v>
      </c>
      <c r="M4" s="222" t="s">
        <v>15</v>
      </c>
      <c r="N4" s="222" t="s">
        <v>16</v>
      </c>
      <c r="O4" s="222" t="s">
        <v>17</v>
      </c>
      <c r="P4" s="255" t="s">
        <v>18</v>
      </c>
      <c r="Q4" s="221" t="s">
        <v>14</v>
      </c>
      <c r="R4" s="221" t="s">
        <v>15</v>
      </c>
      <c r="S4" s="221" t="s">
        <v>16</v>
      </c>
      <c r="T4" s="221" t="s">
        <v>17</v>
      </c>
      <c r="U4" s="255" t="s">
        <v>306</v>
      </c>
      <c r="V4" s="278"/>
      <c r="W4" s="272" t="s">
        <v>14</v>
      </c>
      <c r="X4" s="272" t="s">
        <v>15</v>
      </c>
      <c r="Y4" s="272" t="s">
        <v>16</v>
      </c>
      <c r="Z4" s="273" t="s">
        <v>17</v>
      </c>
      <c r="AA4" s="224" t="s">
        <v>396</v>
      </c>
      <c r="AB4" s="276"/>
    </row>
    <row r="5" spans="1:28" ht="28.5" customHeight="1" thickTop="1" thickBot="1" x14ac:dyDescent="0.35">
      <c r="A5" s="274"/>
      <c r="B5" s="274"/>
      <c r="C5" s="274"/>
      <c r="D5" s="264"/>
      <c r="E5" s="275"/>
      <c r="F5" s="274"/>
      <c r="G5" s="275"/>
      <c r="H5" s="275"/>
      <c r="I5" s="251"/>
      <c r="J5" s="251">
        <v>1</v>
      </c>
      <c r="K5" s="251">
        <v>1</v>
      </c>
      <c r="L5" s="256"/>
      <c r="M5" s="256"/>
      <c r="N5" s="256"/>
      <c r="O5" s="256"/>
      <c r="P5" s="251"/>
      <c r="Q5" s="221"/>
      <c r="R5" s="221"/>
      <c r="S5" s="221"/>
      <c r="T5" s="221"/>
      <c r="U5" s="257"/>
      <c r="V5" s="279"/>
      <c r="W5" s="272"/>
      <c r="X5" s="272"/>
      <c r="Y5" s="272"/>
      <c r="Z5" s="273"/>
      <c r="AA5" s="224"/>
      <c r="AB5" s="276"/>
    </row>
    <row r="6" spans="1:28" s="50" customFormat="1" ht="285" thickTop="1" thickBot="1" x14ac:dyDescent="0.35">
      <c r="A6" s="281"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244</v>
      </c>
      <c r="Q6" s="68">
        <v>1</v>
      </c>
      <c r="R6" s="69" t="s">
        <v>255</v>
      </c>
      <c r="S6" s="68" t="s">
        <v>256</v>
      </c>
      <c r="T6" s="123"/>
      <c r="U6" s="134" t="s">
        <v>325</v>
      </c>
      <c r="V6" s="167">
        <f>((L6+Q6)/D6)</f>
        <v>0.66666666666666663</v>
      </c>
      <c r="W6" s="68">
        <v>1</v>
      </c>
      <c r="X6" s="134" t="s">
        <v>357</v>
      </c>
      <c r="Y6" s="134" t="s">
        <v>356</v>
      </c>
      <c r="Z6" s="187"/>
      <c r="AA6" s="188" t="s">
        <v>394</v>
      </c>
      <c r="AB6" s="166">
        <f>((Q6+W6+L6)/D6)</f>
        <v>1</v>
      </c>
    </row>
    <row r="7" spans="1:28" s="50" customFormat="1" ht="128.25" customHeight="1" thickTop="1" thickBot="1" x14ac:dyDescent="0.35">
      <c r="A7" s="282"/>
      <c r="B7" s="43" t="s">
        <v>93</v>
      </c>
      <c r="C7" s="44" t="s">
        <v>163</v>
      </c>
      <c r="D7" s="45">
        <v>2</v>
      </c>
      <c r="E7" s="45" t="s">
        <v>164</v>
      </c>
      <c r="F7" s="45" t="s">
        <v>23</v>
      </c>
      <c r="G7" s="10">
        <v>45047</v>
      </c>
      <c r="H7" s="10">
        <v>45291</v>
      </c>
      <c r="I7" s="18"/>
      <c r="J7" s="68">
        <v>1</v>
      </c>
      <c r="K7" s="68">
        <v>1</v>
      </c>
      <c r="L7" s="68"/>
      <c r="M7" s="68"/>
      <c r="N7" s="68"/>
      <c r="O7" s="68"/>
      <c r="P7" s="69" t="s">
        <v>31</v>
      </c>
      <c r="Q7" s="68">
        <v>1</v>
      </c>
      <c r="R7" s="69" t="s">
        <v>280</v>
      </c>
      <c r="S7" s="68" t="s">
        <v>281</v>
      </c>
      <c r="T7" s="68"/>
      <c r="U7" s="134" t="s">
        <v>326</v>
      </c>
      <c r="V7" s="167">
        <f t="shared" ref="V7:V17" si="0">((L7+Q7)/D7)</f>
        <v>0.5</v>
      </c>
      <c r="W7" s="68">
        <v>1</v>
      </c>
      <c r="X7" s="69" t="s">
        <v>360</v>
      </c>
      <c r="Y7" s="68" t="s">
        <v>359</v>
      </c>
      <c r="Z7" s="187"/>
      <c r="AA7" s="188" t="s">
        <v>326</v>
      </c>
      <c r="AB7" s="166">
        <f t="shared" ref="AB7:AB16" si="1">((Q7+W7+L7)/D7)</f>
        <v>1</v>
      </c>
    </row>
    <row r="8" spans="1:28" s="50" customFormat="1" ht="282.75" customHeight="1" thickTop="1" thickBot="1" x14ac:dyDescent="0.35">
      <c r="A8" s="282"/>
      <c r="B8" s="43" t="s">
        <v>165</v>
      </c>
      <c r="C8" s="44" t="s">
        <v>166</v>
      </c>
      <c r="D8" s="45">
        <v>2</v>
      </c>
      <c r="E8" s="45" t="s">
        <v>152</v>
      </c>
      <c r="F8" s="45" t="s">
        <v>23</v>
      </c>
      <c r="G8" s="10">
        <v>45047</v>
      </c>
      <c r="H8" s="10">
        <v>45291</v>
      </c>
      <c r="I8" s="18"/>
      <c r="J8" s="68">
        <v>1</v>
      </c>
      <c r="K8" s="68">
        <v>1</v>
      </c>
      <c r="L8" s="68"/>
      <c r="M8" s="68"/>
      <c r="N8" s="68"/>
      <c r="O8" s="68"/>
      <c r="P8" s="69" t="s">
        <v>31</v>
      </c>
      <c r="Q8" s="68">
        <v>1</v>
      </c>
      <c r="R8" s="69" t="s">
        <v>278</v>
      </c>
      <c r="S8" s="68" t="s">
        <v>279</v>
      </c>
      <c r="T8" s="123"/>
      <c r="U8" s="134" t="s">
        <v>327</v>
      </c>
      <c r="V8" s="167">
        <f t="shared" si="0"/>
        <v>0.5</v>
      </c>
      <c r="W8" s="68">
        <v>1</v>
      </c>
      <c r="X8" s="69" t="s">
        <v>358</v>
      </c>
      <c r="Y8" s="125"/>
      <c r="Z8" s="187"/>
      <c r="AA8" s="188" t="s">
        <v>327</v>
      </c>
      <c r="AB8" s="166">
        <f t="shared" si="1"/>
        <v>1</v>
      </c>
    </row>
    <row r="9" spans="1:28" ht="221.25" customHeight="1" thickTop="1" thickBot="1" x14ac:dyDescent="0.35">
      <c r="A9" s="282"/>
      <c r="B9" s="43" t="s">
        <v>167</v>
      </c>
      <c r="C9" s="44" t="s">
        <v>168</v>
      </c>
      <c r="D9" s="47">
        <v>1</v>
      </c>
      <c r="E9" s="45" t="s">
        <v>169</v>
      </c>
      <c r="F9" s="45" t="s">
        <v>170</v>
      </c>
      <c r="G9" s="10">
        <v>45047</v>
      </c>
      <c r="H9" s="10">
        <v>45291</v>
      </c>
      <c r="I9" s="3"/>
      <c r="J9" s="37"/>
      <c r="K9" s="37">
        <v>1</v>
      </c>
      <c r="L9" s="37"/>
      <c r="M9" s="37"/>
      <c r="N9" s="37"/>
      <c r="O9" s="37"/>
      <c r="P9" s="72" t="s">
        <v>31</v>
      </c>
      <c r="Q9" s="78">
        <v>1</v>
      </c>
      <c r="R9" s="72" t="s">
        <v>246</v>
      </c>
      <c r="S9" s="37" t="s">
        <v>247</v>
      </c>
      <c r="T9" s="119"/>
      <c r="U9" s="134" t="s">
        <v>328</v>
      </c>
      <c r="V9" s="169">
        <f t="shared" si="0"/>
        <v>1</v>
      </c>
      <c r="W9" s="91"/>
      <c r="X9" s="91"/>
      <c r="Y9" s="91"/>
      <c r="Z9" s="182"/>
      <c r="AA9" s="188" t="s">
        <v>328</v>
      </c>
      <c r="AB9" s="166">
        <f t="shared" si="1"/>
        <v>1</v>
      </c>
    </row>
    <row r="10" spans="1:28" ht="67.5" customHeight="1" thickTop="1" thickBot="1" x14ac:dyDescent="0.35">
      <c r="A10" s="282"/>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119"/>
      <c r="U10" s="135" t="s">
        <v>329</v>
      </c>
      <c r="V10" s="168">
        <f t="shared" si="0"/>
        <v>0</v>
      </c>
      <c r="W10" s="173">
        <v>1</v>
      </c>
      <c r="X10" s="134" t="s">
        <v>371</v>
      </c>
      <c r="Y10" s="134" t="s">
        <v>372</v>
      </c>
      <c r="Z10" s="182"/>
      <c r="AA10" s="189" t="s">
        <v>329</v>
      </c>
      <c r="AB10" s="166">
        <f t="shared" si="1"/>
        <v>1</v>
      </c>
    </row>
    <row r="11" spans="1:28" s="50" customFormat="1" ht="210.75" customHeight="1" thickTop="1" thickBot="1" x14ac:dyDescent="0.35">
      <c r="A11" s="282"/>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295</v>
      </c>
      <c r="S11" s="69" t="s">
        <v>297</v>
      </c>
      <c r="T11" s="124" t="s">
        <v>296</v>
      </c>
      <c r="U11" s="134" t="s">
        <v>335</v>
      </c>
      <c r="V11" s="167">
        <f t="shared" si="0"/>
        <v>0.5</v>
      </c>
      <c r="W11" s="173">
        <v>1</v>
      </c>
      <c r="X11" s="134" t="s">
        <v>369</v>
      </c>
      <c r="Y11" s="134" t="s">
        <v>370</v>
      </c>
      <c r="Z11" s="187"/>
      <c r="AA11" s="188" t="s">
        <v>335</v>
      </c>
      <c r="AB11" s="166">
        <f t="shared" si="1"/>
        <v>1</v>
      </c>
    </row>
    <row r="12" spans="1:28"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245</v>
      </c>
      <c r="Q12" s="68">
        <v>1</v>
      </c>
      <c r="R12" s="69" t="s">
        <v>298</v>
      </c>
      <c r="S12" s="69" t="s">
        <v>299</v>
      </c>
      <c r="T12" s="123"/>
      <c r="U12" s="136" t="s">
        <v>330</v>
      </c>
      <c r="V12" s="167">
        <f t="shared" si="0"/>
        <v>0.66666666666666663</v>
      </c>
      <c r="W12" s="173">
        <v>1</v>
      </c>
      <c r="X12" s="69" t="s">
        <v>375</v>
      </c>
      <c r="Y12" s="69" t="s">
        <v>299</v>
      </c>
      <c r="Z12" s="187"/>
      <c r="AA12" s="190" t="s">
        <v>330</v>
      </c>
      <c r="AB12" s="166">
        <f t="shared" si="1"/>
        <v>1</v>
      </c>
    </row>
    <row r="13" spans="1:28" ht="105.75" customHeight="1" thickTop="1" thickBot="1" x14ac:dyDescent="0.35">
      <c r="A13" s="281"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248</v>
      </c>
      <c r="S13" s="37" t="s">
        <v>249</v>
      </c>
      <c r="T13" s="119"/>
      <c r="U13" s="135" t="s">
        <v>331</v>
      </c>
      <c r="V13" s="169">
        <f t="shared" si="0"/>
        <v>1</v>
      </c>
      <c r="W13" s="91"/>
      <c r="X13" s="91"/>
      <c r="Y13" s="91"/>
      <c r="Z13" s="182"/>
      <c r="AA13" s="189" t="s">
        <v>331</v>
      </c>
      <c r="AB13" s="166">
        <f t="shared" si="1"/>
        <v>1</v>
      </c>
    </row>
    <row r="14" spans="1:28" ht="114" customHeight="1" thickTop="1" thickBot="1" x14ac:dyDescent="0.35">
      <c r="A14" s="282"/>
      <c r="B14" s="43" t="s">
        <v>122</v>
      </c>
      <c r="C14" s="44" t="s">
        <v>192</v>
      </c>
      <c r="D14" s="47">
        <v>1</v>
      </c>
      <c r="E14" s="45" t="s">
        <v>250</v>
      </c>
      <c r="F14" s="45" t="s">
        <v>191</v>
      </c>
      <c r="G14" s="48">
        <v>45047</v>
      </c>
      <c r="H14" s="48">
        <v>45169</v>
      </c>
      <c r="I14" s="3"/>
      <c r="J14" s="37">
        <v>1</v>
      </c>
      <c r="K14" s="37"/>
      <c r="L14" s="37"/>
      <c r="M14" s="37"/>
      <c r="N14" s="37"/>
      <c r="O14" s="37"/>
      <c r="P14" s="72" t="s">
        <v>31</v>
      </c>
      <c r="Q14" s="79">
        <v>1</v>
      </c>
      <c r="R14" s="80" t="s">
        <v>251</v>
      </c>
      <c r="S14" s="144" t="s">
        <v>252</v>
      </c>
      <c r="T14" s="145"/>
      <c r="U14" s="135" t="s">
        <v>332</v>
      </c>
      <c r="V14" s="169">
        <f t="shared" si="0"/>
        <v>1</v>
      </c>
      <c r="W14" s="91"/>
      <c r="X14" s="91"/>
      <c r="Y14" s="91"/>
      <c r="Z14" s="182"/>
      <c r="AA14" s="189" t="s">
        <v>332</v>
      </c>
      <c r="AB14" s="166">
        <f t="shared" si="1"/>
        <v>1</v>
      </c>
    </row>
    <row r="15" spans="1:28" ht="119.25" customHeight="1" thickTop="1" thickBot="1" x14ac:dyDescent="0.35">
      <c r="A15" s="283"/>
      <c r="B15" s="43" t="s">
        <v>193</v>
      </c>
      <c r="C15" s="44" t="s">
        <v>194</v>
      </c>
      <c r="D15" s="47">
        <v>1</v>
      </c>
      <c r="E15" s="45" t="s">
        <v>195</v>
      </c>
      <c r="F15" s="45" t="s">
        <v>191</v>
      </c>
      <c r="G15" s="48">
        <v>45047</v>
      </c>
      <c r="H15" s="48">
        <v>45169</v>
      </c>
      <c r="I15" s="3"/>
      <c r="J15" s="37">
        <v>1</v>
      </c>
      <c r="K15" s="37"/>
      <c r="L15" s="37"/>
      <c r="M15" s="37"/>
      <c r="N15" s="37"/>
      <c r="O15" s="37"/>
      <c r="P15" s="72" t="s">
        <v>31</v>
      </c>
      <c r="Q15" s="79">
        <v>1</v>
      </c>
      <c r="R15" s="140" t="s">
        <v>253</v>
      </c>
      <c r="S15" s="146" t="s">
        <v>254</v>
      </c>
      <c r="T15" s="91"/>
      <c r="U15" s="142" t="s">
        <v>333</v>
      </c>
      <c r="V15" s="169">
        <f t="shared" si="0"/>
        <v>1</v>
      </c>
      <c r="W15" s="91"/>
      <c r="X15" s="91"/>
      <c r="Y15" s="91"/>
      <c r="Z15" s="182"/>
      <c r="AA15" s="189" t="s">
        <v>333</v>
      </c>
      <c r="AB15" s="166">
        <f t="shared" si="1"/>
        <v>1</v>
      </c>
    </row>
    <row r="16" spans="1:28" s="50" customFormat="1" ht="409.5" customHeight="1" thickTop="1" thickBot="1" x14ac:dyDescent="0.35">
      <c r="A16" s="280" t="s">
        <v>196</v>
      </c>
      <c r="B16" s="43" t="s">
        <v>126</v>
      </c>
      <c r="C16" s="44" t="s">
        <v>340</v>
      </c>
      <c r="D16" s="47">
        <v>3</v>
      </c>
      <c r="E16" s="45" t="s">
        <v>197</v>
      </c>
      <c r="F16" s="45" t="s">
        <v>198</v>
      </c>
      <c r="G16" s="48">
        <v>44927</v>
      </c>
      <c r="H16" s="48">
        <v>45291</v>
      </c>
      <c r="I16" s="18">
        <v>1</v>
      </c>
      <c r="J16" s="68">
        <v>1</v>
      </c>
      <c r="K16" s="68">
        <v>1</v>
      </c>
      <c r="L16" s="68">
        <v>1</v>
      </c>
      <c r="M16" s="69" t="s">
        <v>199</v>
      </c>
      <c r="N16" s="68" t="s">
        <v>200</v>
      </c>
      <c r="O16" s="68"/>
      <c r="P16" s="69" t="s">
        <v>201</v>
      </c>
      <c r="Q16" s="79">
        <v>1</v>
      </c>
      <c r="R16" s="141" t="s">
        <v>199</v>
      </c>
      <c r="S16" s="146" t="s">
        <v>300</v>
      </c>
      <c r="T16" s="125"/>
      <c r="U16" s="143" t="s">
        <v>334</v>
      </c>
      <c r="V16" s="167">
        <f t="shared" si="0"/>
        <v>0.66666666666666663</v>
      </c>
      <c r="W16" s="79">
        <v>1</v>
      </c>
      <c r="X16" s="141" t="s">
        <v>361</v>
      </c>
      <c r="Y16" s="146" t="s">
        <v>362</v>
      </c>
      <c r="Z16" s="187"/>
      <c r="AA16" s="190" t="s">
        <v>334</v>
      </c>
      <c r="AB16" s="166">
        <f t="shared" si="1"/>
        <v>1</v>
      </c>
    </row>
    <row r="17" spans="1:28" ht="55.5" customHeight="1" thickTop="1" thickBot="1" x14ac:dyDescent="0.35">
      <c r="A17" s="280"/>
      <c r="B17" s="43" t="s">
        <v>202</v>
      </c>
      <c r="C17" s="44" t="s">
        <v>203</v>
      </c>
      <c r="D17" s="47">
        <v>2</v>
      </c>
      <c r="E17" s="45" t="s">
        <v>204</v>
      </c>
      <c r="F17" s="45" t="s">
        <v>205</v>
      </c>
      <c r="G17" s="10">
        <v>44958</v>
      </c>
      <c r="H17" s="10">
        <v>45291</v>
      </c>
      <c r="I17" s="3"/>
      <c r="J17" s="37">
        <v>1</v>
      </c>
      <c r="K17" s="37">
        <v>1</v>
      </c>
      <c r="L17" s="37"/>
      <c r="M17" s="37"/>
      <c r="N17" s="37"/>
      <c r="O17" s="37"/>
      <c r="P17" s="72" t="s">
        <v>31</v>
      </c>
      <c r="Q17" s="61"/>
      <c r="R17" s="119"/>
      <c r="S17" s="147"/>
      <c r="T17" s="91"/>
      <c r="U17" s="118" t="s">
        <v>31</v>
      </c>
      <c r="V17" s="168">
        <f t="shared" si="0"/>
        <v>0</v>
      </c>
      <c r="W17" s="91"/>
      <c r="X17" s="91"/>
      <c r="Y17" s="91"/>
      <c r="Z17" s="182"/>
      <c r="AA17" s="191" t="s">
        <v>393</v>
      </c>
      <c r="AB17" s="138">
        <f>((Q17+W17+L17)/D17)</f>
        <v>0</v>
      </c>
    </row>
    <row r="18" spans="1:28" ht="24" thickTop="1" x14ac:dyDescent="0.3">
      <c r="V18" s="153">
        <f>(V6+V7+V8+V9+V10+V11+V12+V13+V14+V15+V16+V17)/12</f>
        <v>0.625</v>
      </c>
      <c r="AB18" s="193">
        <f>(AB6+AB7+AB8+AB9+AB10+AB11+AB12+AB13+AB14+AB15+AB16+AB17)/12</f>
        <v>0.91666666666666663</v>
      </c>
    </row>
  </sheetData>
  <mergeCells count="35">
    <mergeCell ref="AB3:AB5"/>
    <mergeCell ref="AA4:AA5"/>
    <mergeCell ref="V3:V5"/>
    <mergeCell ref="A16:A17"/>
    <mergeCell ref="A6:A11"/>
    <mergeCell ref="A4:A5"/>
    <mergeCell ref="B4:C5"/>
    <mergeCell ref="E4:E5"/>
    <mergeCell ref="A13:A15"/>
    <mergeCell ref="I4:I5"/>
    <mergeCell ref="J4:J5"/>
    <mergeCell ref="K4:K5"/>
    <mergeCell ref="A3:K3"/>
    <mergeCell ref="U4:U5"/>
    <mergeCell ref="P4:P5"/>
    <mergeCell ref="L3:O3"/>
    <mergeCell ref="L4:L5"/>
    <mergeCell ref="M4:M5"/>
    <mergeCell ref="A1:K2"/>
    <mergeCell ref="D4:D5"/>
    <mergeCell ref="F4:F5"/>
    <mergeCell ref="G4:G5"/>
    <mergeCell ref="H4:H5"/>
    <mergeCell ref="N4:N5"/>
    <mergeCell ref="O4:O5"/>
    <mergeCell ref="Q3:T3"/>
    <mergeCell ref="Q4:Q5"/>
    <mergeCell ref="R4:R5"/>
    <mergeCell ref="S4:S5"/>
    <mergeCell ref="T4:T5"/>
    <mergeCell ref="W3:Z3"/>
    <mergeCell ref="W4:W5"/>
    <mergeCell ref="X4:X5"/>
    <mergeCell ref="Y4:Y5"/>
    <mergeCell ref="Z4:Z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2"/>
  <sheetViews>
    <sheetView tabSelected="1" topLeftCell="T8" zoomScale="80" zoomScaleNormal="80" workbookViewId="0">
      <selection activeCell="AA11" sqref="AA11"/>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7" width="15.7109375" style="6" customWidth="1"/>
    <col min="18" max="18" width="59.5703125" style="6" customWidth="1"/>
    <col min="19" max="19" width="30.7109375" style="6" customWidth="1"/>
    <col min="20" max="20" width="26.28515625" style="6" customWidth="1"/>
    <col min="21" max="21" width="43.28515625" style="6" customWidth="1"/>
    <col min="22" max="22" width="22.28515625" style="6" customWidth="1"/>
    <col min="23" max="23" width="18.140625" style="6" customWidth="1"/>
    <col min="24" max="24" width="51.7109375" style="6" customWidth="1"/>
    <col min="25" max="26" width="23.85546875" style="6" customWidth="1"/>
    <col min="27" max="27" width="70.7109375" style="6" customWidth="1"/>
    <col min="28" max="28" width="30.7109375" style="6" customWidth="1"/>
    <col min="29" max="16384" width="11.42578125" style="6"/>
  </cols>
  <sheetData>
    <row r="1" spans="1:28" ht="42.75" customHeight="1" thickTop="1" thickBot="1" x14ac:dyDescent="0.35">
      <c r="A1" s="203" t="s">
        <v>0</v>
      </c>
      <c r="B1" s="203"/>
      <c r="C1" s="203"/>
      <c r="D1" s="203"/>
      <c r="E1" s="203"/>
      <c r="F1" s="203"/>
      <c r="G1" s="203"/>
      <c r="H1" s="203"/>
      <c r="I1" s="203"/>
      <c r="J1" s="203"/>
      <c r="K1" s="203"/>
    </row>
    <row r="2" spans="1:28" ht="44.25" customHeight="1" thickTop="1" thickBot="1" x14ac:dyDescent="0.35">
      <c r="A2" s="203"/>
      <c r="B2" s="203"/>
      <c r="C2" s="203"/>
      <c r="D2" s="203"/>
      <c r="E2" s="203"/>
      <c r="F2" s="203"/>
      <c r="G2" s="203"/>
      <c r="H2" s="203"/>
      <c r="I2" s="203"/>
      <c r="J2" s="203"/>
      <c r="K2" s="203"/>
    </row>
    <row r="3" spans="1:28" ht="58.5" customHeight="1" thickTop="1" thickBot="1" x14ac:dyDescent="0.35">
      <c r="A3" s="287" t="s">
        <v>206</v>
      </c>
      <c r="B3" s="288"/>
      <c r="C3" s="288"/>
      <c r="D3" s="288"/>
      <c r="E3" s="288"/>
      <c r="F3" s="288"/>
      <c r="G3" s="288"/>
      <c r="H3" s="288"/>
      <c r="I3" s="288"/>
      <c r="J3" s="288"/>
      <c r="K3" s="289"/>
      <c r="L3" s="201" t="s">
        <v>2</v>
      </c>
      <c r="M3" s="201"/>
      <c r="N3" s="201"/>
      <c r="O3" s="201"/>
      <c r="P3" s="76" t="s">
        <v>3</v>
      </c>
      <c r="Q3" s="201" t="s">
        <v>241</v>
      </c>
      <c r="R3" s="201"/>
      <c r="S3" s="201"/>
      <c r="T3" s="201"/>
      <c r="U3" s="76" t="s">
        <v>301</v>
      </c>
      <c r="V3" s="267" t="s">
        <v>338</v>
      </c>
      <c r="W3" s="201" t="s">
        <v>341</v>
      </c>
      <c r="X3" s="201"/>
      <c r="Y3" s="201"/>
      <c r="Z3" s="216"/>
      <c r="AA3" s="112" t="s">
        <v>395</v>
      </c>
      <c r="AB3" s="202" t="s">
        <v>338</v>
      </c>
    </row>
    <row r="4" spans="1:28" ht="15.75" customHeight="1" thickTop="1" thickBot="1" x14ac:dyDescent="0.35">
      <c r="A4" s="266" t="s">
        <v>139</v>
      </c>
      <c r="B4" s="264" t="s">
        <v>5</v>
      </c>
      <c r="C4" s="264"/>
      <c r="D4" s="266" t="s">
        <v>140</v>
      </c>
      <c r="E4" s="261" t="s">
        <v>7</v>
      </c>
      <c r="F4" s="264" t="s">
        <v>141</v>
      </c>
      <c r="G4" s="261" t="s">
        <v>156</v>
      </c>
      <c r="H4" s="261" t="s">
        <v>10</v>
      </c>
      <c r="I4" s="257" t="s">
        <v>11</v>
      </c>
      <c r="J4" s="257" t="s">
        <v>12</v>
      </c>
      <c r="K4" s="257" t="s">
        <v>13</v>
      </c>
      <c r="L4" s="255" t="s">
        <v>14</v>
      </c>
      <c r="M4" s="255" t="s">
        <v>15</v>
      </c>
      <c r="N4" s="255" t="s">
        <v>16</v>
      </c>
      <c r="O4" s="255" t="s">
        <v>17</v>
      </c>
      <c r="P4" s="242" t="s">
        <v>18</v>
      </c>
      <c r="Q4" s="221" t="s">
        <v>14</v>
      </c>
      <c r="R4" s="221" t="s">
        <v>15</v>
      </c>
      <c r="S4" s="221" t="s">
        <v>16</v>
      </c>
      <c r="T4" s="221" t="s">
        <v>17</v>
      </c>
      <c r="U4" s="242" t="s">
        <v>306</v>
      </c>
      <c r="V4" s="268"/>
      <c r="W4" s="221" t="s">
        <v>14</v>
      </c>
      <c r="X4" s="221" t="s">
        <v>15</v>
      </c>
      <c r="Y4" s="221" t="s">
        <v>16</v>
      </c>
      <c r="Z4" s="223" t="s">
        <v>17</v>
      </c>
      <c r="AA4" s="224" t="s">
        <v>396</v>
      </c>
      <c r="AB4" s="202"/>
    </row>
    <row r="5" spans="1:28" ht="16.5" customHeight="1" thickTop="1" thickBot="1" x14ac:dyDescent="0.35">
      <c r="A5" s="264"/>
      <c r="B5" s="274"/>
      <c r="C5" s="274"/>
      <c r="D5" s="264"/>
      <c r="E5" s="275"/>
      <c r="F5" s="274"/>
      <c r="G5" s="275"/>
      <c r="H5" s="275"/>
      <c r="I5" s="251"/>
      <c r="J5" s="251">
        <v>1</v>
      </c>
      <c r="K5" s="251">
        <v>1</v>
      </c>
      <c r="L5" s="251"/>
      <c r="M5" s="251"/>
      <c r="N5" s="251"/>
      <c r="O5" s="251"/>
      <c r="P5" s="290"/>
      <c r="Q5" s="221"/>
      <c r="R5" s="221"/>
      <c r="S5" s="221"/>
      <c r="T5" s="222"/>
      <c r="U5" s="243"/>
      <c r="V5" s="268"/>
      <c r="W5" s="222"/>
      <c r="X5" s="222"/>
      <c r="Y5" s="222"/>
      <c r="Z5" s="217"/>
      <c r="AA5" s="224"/>
      <c r="AB5" s="202"/>
    </row>
    <row r="6" spans="1:28" s="50" customFormat="1" ht="273" customHeight="1" thickTop="1" thickBot="1" x14ac:dyDescent="0.35">
      <c r="A6" s="43" t="s">
        <v>207</v>
      </c>
      <c r="B6" s="43" t="s">
        <v>20</v>
      </c>
      <c r="C6" s="44" t="s">
        <v>208</v>
      </c>
      <c r="D6" s="5">
        <v>2</v>
      </c>
      <c r="E6" s="5" t="s">
        <v>95</v>
      </c>
      <c r="F6" s="45" t="s">
        <v>23</v>
      </c>
      <c r="G6" s="95">
        <v>45047</v>
      </c>
      <c r="H6" s="95">
        <v>45291</v>
      </c>
      <c r="I6" s="5"/>
      <c r="J6" s="49">
        <v>1</v>
      </c>
      <c r="K6" s="49">
        <v>1</v>
      </c>
      <c r="L6" s="68">
        <v>1</v>
      </c>
      <c r="M6" s="70" t="s">
        <v>209</v>
      </c>
      <c r="N6" s="68" t="s">
        <v>210</v>
      </c>
      <c r="O6" s="68"/>
      <c r="P6" s="69" t="s">
        <v>98</v>
      </c>
      <c r="Q6" s="49">
        <v>1</v>
      </c>
      <c r="R6" s="70" t="s">
        <v>258</v>
      </c>
      <c r="S6" s="148" t="s">
        <v>261</v>
      </c>
      <c r="T6" s="125"/>
      <c r="U6" s="149" t="s">
        <v>336</v>
      </c>
      <c r="V6" s="166">
        <f>((L6+Q6)/D6)</f>
        <v>1</v>
      </c>
      <c r="W6" s="125"/>
      <c r="X6" s="70" t="s">
        <v>355</v>
      </c>
      <c r="Y6" s="9" t="s">
        <v>354</v>
      </c>
      <c r="Z6" s="187"/>
      <c r="AA6" s="149" t="s">
        <v>398</v>
      </c>
      <c r="AB6" s="166">
        <f>((Q6+W6+L6)/D6)</f>
        <v>1</v>
      </c>
    </row>
    <row r="7" spans="1:28" s="50" customFormat="1" ht="128.25" customHeight="1" thickTop="1" thickBot="1" x14ac:dyDescent="0.35">
      <c r="A7" s="281" t="s">
        <v>211</v>
      </c>
      <c r="B7" s="43" t="s">
        <v>100</v>
      </c>
      <c r="C7" s="44" t="s">
        <v>212</v>
      </c>
      <c r="D7" s="45">
        <v>1</v>
      </c>
      <c r="E7" s="45" t="s">
        <v>213</v>
      </c>
      <c r="F7" s="45" t="s">
        <v>214</v>
      </c>
      <c r="G7" s="10">
        <v>44927</v>
      </c>
      <c r="H7" s="10">
        <v>45015</v>
      </c>
      <c r="I7" s="5">
        <v>1</v>
      </c>
      <c r="J7" s="49"/>
      <c r="K7" s="49"/>
      <c r="L7" s="68">
        <v>1</v>
      </c>
      <c r="M7" s="70" t="s">
        <v>215</v>
      </c>
      <c r="N7" s="9" t="s">
        <v>216</v>
      </c>
      <c r="O7" s="68"/>
      <c r="P7" s="69" t="s">
        <v>106</v>
      </c>
      <c r="Q7" s="71"/>
      <c r="R7" s="69" t="s">
        <v>262</v>
      </c>
      <c r="S7" s="123"/>
      <c r="T7" s="125"/>
      <c r="U7" s="150" t="s">
        <v>262</v>
      </c>
      <c r="V7" s="166">
        <f t="shared" ref="V7:V11" si="0">((L7+Q7)/D7)</f>
        <v>1</v>
      </c>
      <c r="W7" s="125"/>
      <c r="X7" s="125"/>
      <c r="Y7" s="125"/>
      <c r="Z7" s="187"/>
      <c r="AA7" s="150" t="s">
        <v>399</v>
      </c>
      <c r="AB7" s="166">
        <f t="shared" ref="AB7:AB11" si="1">((Q7+W7+L7)/D7)</f>
        <v>1</v>
      </c>
    </row>
    <row r="8" spans="1:28" s="50" customFormat="1" ht="118.5" customHeight="1" thickTop="1" thickBot="1" x14ac:dyDescent="0.35">
      <c r="A8" s="282"/>
      <c r="B8" s="43" t="s">
        <v>107</v>
      </c>
      <c r="C8" s="44" t="s">
        <v>217</v>
      </c>
      <c r="D8" s="34">
        <v>1</v>
      </c>
      <c r="E8" s="9" t="s">
        <v>218</v>
      </c>
      <c r="F8" s="45" t="s">
        <v>23</v>
      </c>
      <c r="G8" s="10">
        <v>44958</v>
      </c>
      <c r="H8" s="10">
        <v>45015</v>
      </c>
      <c r="I8" s="5">
        <v>1</v>
      </c>
      <c r="J8" s="49"/>
      <c r="K8" s="49"/>
      <c r="L8" s="68">
        <v>1</v>
      </c>
      <c r="M8" s="70" t="s">
        <v>219</v>
      </c>
      <c r="N8" s="68" t="s">
        <v>220</v>
      </c>
      <c r="O8" s="68"/>
      <c r="P8" s="69" t="s">
        <v>106</v>
      </c>
      <c r="Q8" s="71"/>
      <c r="R8" s="69" t="s">
        <v>262</v>
      </c>
      <c r="S8" s="123"/>
      <c r="T8" s="125"/>
      <c r="U8" s="150" t="s">
        <v>262</v>
      </c>
      <c r="V8" s="166">
        <f t="shared" si="0"/>
        <v>1</v>
      </c>
      <c r="W8" s="125"/>
      <c r="X8" s="125"/>
      <c r="Y8" s="125"/>
      <c r="Z8" s="187"/>
      <c r="AA8" s="150" t="s">
        <v>399</v>
      </c>
      <c r="AB8" s="166">
        <f t="shared" si="1"/>
        <v>1</v>
      </c>
    </row>
    <row r="9" spans="1:28" s="50" customFormat="1" ht="244.5" customHeight="1" thickTop="1" thickBot="1" x14ac:dyDescent="0.35">
      <c r="A9" s="283"/>
      <c r="B9" s="43" t="s">
        <v>221</v>
      </c>
      <c r="C9" s="44" t="s">
        <v>222</v>
      </c>
      <c r="D9" s="34">
        <v>1</v>
      </c>
      <c r="E9" s="9" t="s">
        <v>223</v>
      </c>
      <c r="F9" s="45" t="s">
        <v>23</v>
      </c>
      <c r="G9" s="10">
        <v>44917</v>
      </c>
      <c r="H9" s="10">
        <v>44985</v>
      </c>
      <c r="I9" s="5">
        <v>1</v>
      </c>
      <c r="J9" s="49"/>
      <c r="K9" s="49"/>
      <c r="L9" s="68">
        <v>1</v>
      </c>
      <c r="M9" s="69" t="s">
        <v>224</v>
      </c>
      <c r="N9" s="68" t="s">
        <v>225</v>
      </c>
      <c r="O9" s="68"/>
      <c r="P9" s="69" t="s">
        <v>226</v>
      </c>
      <c r="Q9" s="71"/>
      <c r="R9" s="69" t="s">
        <v>262</v>
      </c>
      <c r="S9" s="123"/>
      <c r="T9" s="125"/>
      <c r="U9" s="150" t="s">
        <v>262</v>
      </c>
      <c r="V9" s="166">
        <f t="shared" si="0"/>
        <v>1</v>
      </c>
      <c r="W9" s="125"/>
      <c r="X9" s="125"/>
      <c r="Y9" s="125"/>
      <c r="Z9" s="187"/>
      <c r="AA9" s="150" t="s">
        <v>399</v>
      </c>
      <c r="AB9" s="166">
        <f t="shared" si="1"/>
        <v>1</v>
      </c>
    </row>
    <row r="10" spans="1:28" s="50" customFormat="1" ht="126.75" customHeight="1" thickTop="1" thickBot="1" x14ac:dyDescent="0.35">
      <c r="A10" s="46" t="s">
        <v>227</v>
      </c>
      <c r="B10" s="43" t="s">
        <v>118</v>
      </c>
      <c r="C10" s="44" t="s">
        <v>228</v>
      </c>
      <c r="D10" s="45">
        <v>3</v>
      </c>
      <c r="E10" s="5" t="s">
        <v>131</v>
      </c>
      <c r="F10" s="45" t="s">
        <v>23</v>
      </c>
      <c r="G10" s="10">
        <v>44958</v>
      </c>
      <c r="H10" s="10">
        <v>45291</v>
      </c>
      <c r="I10" s="5">
        <v>1</v>
      </c>
      <c r="J10" s="49">
        <v>1</v>
      </c>
      <c r="K10" s="49">
        <v>1</v>
      </c>
      <c r="L10" s="68">
        <v>1</v>
      </c>
      <c r="M10" s="70" t="s">
        <v>229</v>
      </c>
      <c r="N10" s="68" t="s">
        <v>230</v>
      </c>
      <c r="O10" s="68"/>
      <c r="P10" s="69" t="s">
        <v>231</v>
      </c>
      <c r="Q10" s="5">
        <v>1</v>
      </c>
      <c r="R10" s="70" t="s">
        <v>270</v>
      </c>
      <c r="S10" s="126" t="s">
        <v>276</v>
      </c>
      <c r="T10" s="125"/>
      <c r="U10" s="150" t="s">
        <v>337</v>
      </c>
      <c r="V10" s="139">
        <f t="shared" si="0"/>
        <v>0.66666666666666663</v>
      </c>
      <c r="W10" s="5">
        <v>1</v>
      </c>
      <c r="X10" s="70" t="s">
        <v>349</v>
      </c>
      <c r="Y10" s="9" t="s">
        <v>267</v>
      </c>
      <c r="Z10" s="187"/>
      <c r="AA10" s="150" t="s">
        <v>397</v>
      </c>
      <c r="AB10" s="166">
        <f t="shared" si="1"/>
        <v>1</v>
      </c>
    </row>
    <row r="11" spans="1:28" s="50" customFormat="1" ht="84.75" customHeight="1" thickTop="1" thickBot="1" x14ac:dyDescent="0.35">
      <c r="A11" s="46" t="s">
        <v>232</v>
      </c>
      <c r="B11" s="53" t="s">
        <v>43</v>
      </c>
      <c r="C11" s="44" t="s">
        <v>233</v>
      </c>
      <c r="D11" s="45">
        <v>1</v>
      </c>
      <c r="E11" s="45" t="s">
        <v>234</v>
      </c>
      <c r="F11" s="45" t="s">
        <v>205</v>
      </c>
      <c r="G11" s="10">
        <v>45108</v>
      </c>
      <c r="H11" s="10">
        <v>45291</v>
      </c>
      <c r="I11" s="18"/>
      <c r="J11" s="49"/>
      <c r="K11" s="49">
        <v>1</v>
      </c>
      <c r="L11" s="68"/>
      <c r="M11" s="68"/>
      <c r="N11" s="68"/>
      <c r="O11" s="68"/>
      <c r="P11" s="69" t="s">
        <v>31</v>
      </c>
      <c r="Q11" s="71"/>
      <c r="R11" s="71"/>
      <c r="S11" s="123"/>
      <c r="T11" s="125"/>
      <c r="U11" s="125"/>
      <c r="V11" s="138">
        <f t="shared" si="0"/>
        <v>0</v>
      </c>
      <c r="W11" s="5">
        <v>1</v>
      </c>
      <c r="X11" s="70" t="s">
        <v>234</v>
      </c>
      <c r="Y11" s="9" t="s">
        <v>400</v>
      </c>
      <c r="Z11" s="192">
        <v>1</v>
      </c>
      <c r="AA11" s="150"/>
      <c r="AB11" s="166">
        <f t="shared" si="1"/>
        <v>1</v>
      </c>
    </row>
    <row r="12" spans="1:28" ht="24" thickTop="1" x14ac:dyDescent="0.3">
      <c r="C12" s="12"/>
      <c r="D12" s="12"/>
      <c r="V12" s="137">
        <f>(V6+V7+V8+V9+V10+V11)/6</f>
        <v>0.77777777777777779</v>
      </c>
      <c r="AB12" s="137">
        <f>(AB6+AB7+AB8+AB9+AB10+AB11)/6</f>
        <v>1</v>
      </c>
    </row>
  </sheetData>
  <mergeCells count="33">
    <mergeCell ref="V3:V5"/>
    <mergeCell ref="A7:A9"/>
    <mergeCell ref="A1:K2"/>
    <mergeCell ref="A4:A5"/>
    <mergeCell ref="B4:C5"/>
    <mergeCell ref="E4:E5"/>
    <mergeCell ref="F4:F5"/>
    <mergeCell ref="G4:G5"/>
    <mergeCell ref="H4:H5"/>
    <mergeCell ref="D4:D5"/>
    <mergeCell ref="I4:I5"/>
    <mergeCell ref="J4:J5"/>
    <mergeCell ref="K4:K5"/>
    <mergeCell ref="A3:K3"/>
    <mergeCell ref="U4:U5"/>
    <mergeCell ref="P4:P5"/>
    <mergeCell ref="L3:O3"/>
    <mergeCell ref="L4:L5"/>
    <mergeCell ref="M4:M5"/>
    <mergeCell ref="N4:N5"/>
    <mergeCell ref="O4:O5"/>
    <mergeCell ref="Q3:T3"/>
    <mergeCell ref="Q4:Q5"/>
    <mergeCell ref="R4:R5"/>
    <mergeCell ref="S4:S5"/>
    <mergeCell ref="T4:T5"/>
    <mergeCell ref="AB3:AB5"/>
    <mergeCell ref="AA4:AA5"/>
    <mergeCell ref="W3:Z3"/>
    <mergeCell ref="W4:W5"/>
    <mergeCell ref="X4:X5"/>
    <mergeCell ref="Y4:Y5"/>
    <mergeCell ref="Z4:Z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2024-03-21T17:31:09Z</dcterms:modified>
  <cp:category/>
  <cp:contentStatus/>
</cp:coreProperties>
</file>